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16" yWindow="65416" windowWidth="29040" windowHeight="15840" activeTab="5"/>
  </bookViews>
  <sheets>
    <sheet name="I rok" sheetId="1" r:id="rId1"/>
    <sheet name="II rok" sheetId="2" r:id="rId2"/>
    <sheet name="III rok" sheetId="5" r:id="rId3"/>
    <sheet name="IV rok" sheetId="6" r:id="rId4"/>
    <sheet name="V rok" sheetId="7" r:id="rId5"/>
    <sheet name="Celkem " sheetId="4" r:id="rId6"/>
  </sheets>
  <definedNames>
    <definedName name="_xlnm.Print_Area" localSheetId="5">'Celkem '!$A$1:$G$52</definedName>
    <definedName name="_xlnm.Print_Area" localSheetId="0">'I rok'!$A$1:$C$18</definedName>
    <definedName name="_xlnm.Print_Area" localSheetId="1">'II rok'!$A$1:$C$18</definedName>
    <definedName name="_xlnm.Print_Area" localSheetId="2">'III rok'!$A$1:$C$18</definedName>
    <definedName name="_xlnm.Print_Area" localSheetId="3">'IV rok'!$A$1:$C$18</definedName>
    <definedName name="_xlnm.Print_Area" localSheetId="4">'V rok'!$A$1:$C$18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<sst xmlns="http://schemas.openxmlformats.org/spreadsheetml/2006/main" count="147" uniqueCount="50">
  <si>
    <t>Dotační program "Podpora rezidenčních míst pro lékařské obory"</t>
  </si>
  <si>
    <t xml:space="preserve">Rok: </t>
  </si>
  <si>
    <t>Jméno a příjmení rezidenta:</t>
  </si>
  <si>
    <t>Měsíc</t>
  </si>
  <si>
    <r>
      <t>Předpokládné mzdové náklady (v Kč)</t>
    </r>
    <r>
      <rPr>
        <b/>
        <sz val="8"/>
        <color theme="1"/>
        <rFont val="Poppins Light"/>
        <family val="2"/>
      </rPr>
      <t xml:space="preserve"> </t>
    </r>
  </si>
  <si>
    <t xml:space="preserve">sociální a zdravotní pojištění, případně FKSP aj. 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</si>
  <si>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</si>
  <si>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</si>
  <si>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</si>
  <si>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</si>
  <si>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</si>
  <si>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</si>
  <si>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</si>
  <si>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</si>
  <si>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</si>
  <si>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</si>
  <si>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</si>
  <si>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</si>
  <si>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</si>
  <si>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Rezident: (předpokládaná výše dotace na krytí mzdových nákladů)</t>
  </si>
  <si>
    <t>A)</t>
  </si>
  <si>
    <t>Rok</t>
  </si>
  <si>
    <t>předpokládaná výše dotace od ÚK</t>
  </si>
  <si>
    <r>
      <t xml:space="preserve">Požadavek od Ústeckého kraje (v Kč) celkem                           </t>
    </r>
    <r>
      <rPr>
        <b/>
        <i/>
        <sz val="8"/>
        <color rgb="FFFF0000"/>
        <rFont val="Poppins Light"/>
        <family val="2"/>
      </rPr>
      <t>-doplňte-</t>
    </r>
  </si>
  <si>
    <t>mzda</t>
  </si>
  <si>
    <t>související náklady</t>
  </si>
  <si>
    <t>z toho mzda</t>
  </si>
  <si>
    <t>Celkem mzdové a související náklady</t>
  </si>
  <si>
    <t>z toho související náklady</t>
  </si>
  <si>
    <t xml:space="preserve">např.: </t>
  </si>
  <si>
    <t>mzdové náklady</t>
  </si>
  <si>
    <t xml:space="preserve">z toho pokryto z dotace Ministerstva zdravotnictví </t>
  </si>
  <si>
    <t>B)</t>
  </si>
  <si>
    <t>Rezident: (předpokládaná výše dotace)</t>
  </si>
  <si>
    <t>I.</t>
  </si>
  <si>
    <t>II.</t>
  </si>
  <si>
    <t>III.</t>
  </si>
  <si>
    <t>IV.</t>
  </si>
  <si>
    <t>V.</t>
  </si>
  <si>
    <t>C)</t>
  </si>
  <si>
    <t>Školitel (předpokládaná výše dotace - akreditační zařízení)</t>
  </si>
  <si>
    <t>Celková výše požadované dotace:</t>
  </si>
  <si>
    <t>Vysvětlivky:</t>
  </si>
  <si>
    <r>
      <rPr>
        <b/>
        <sz val="11"/>
        <rFont val="Poppins Light"/>
        <family val="2"/>
      </rPr>
      <t xml:space="preserve">a.) </t>
    </r>
    <r>
      <rPr>
        <sz val="11"/>
        <rFont val="Poppins Light"/>
        <family val="2"/>
      </rPr>
      <t>20 000 Kč za každý měsíc, po který bude rezident prokazatelně vzděláván, z toho 80 % je určeno na úhradu mzdových nákladů rezidenta (hrubá mzda a odvody na zdravotní a sociální pojištění za zaměstnavatele) a 20 % tvoří částku paušálních nákladů,  </t>
    </r>
  </si>
  <si>
    <r>
      <rPr>
        <b/>
        <sz val="11"/>
        <rFont val="Poppins Light"/>
        <family val="2"/>
      </rPr>
      <t xml:space="preserve">b.) </t>
    </r>
    <r>
      <rPr>
        <sz val="11"/>
        <rFont val="Poppins Light"/>
        <family val="2"/>
      </rPr>
      <t>5 000 Kč za každý měsíc, po který bude rezident prokazatelně vzděláván, přičemž celá tato částka je paušálním nákladem.  </t>
    </r>
  </si>
  <si>
    <t>Zpracoval:</t>
  </si>
  <si>
    <t>Dne:</t>
  </si>
  <si>
    <t>Schválil:</t>
  </si>
  <si>
    <r>
      <t xml:space="preserve">Vzor výpočtu předpokládané výše dotace v rámci programu </t>
    </r>
    <r>
      <rPr>
        <b/>
        <i/>
        <sz val="16"/>
        <color rgb="FF000000"/>
        <rFont val="Calibri"/>
        <family val="2"/>
        <scheme val="minor"/>
      </rPr>
      <t>"Podpora rezidenčních míst pro lékařské obory"</t>
    </r>
  </si>
  <si>
    <t>doplňte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</si>
</sst>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2"/>
      <color theme="1"/>
      <name val="Poppins Light"/>
      <family val="2"/>
    </font>
    <font>
      <b/>
      <sz val="12"/>
      <color theme="1"/>
      <name val="Poppins Light"/>
      <family val="2"/>
    </font>
    <font>
      <b/>
      <sz val="11"/>
      <color theme="1"/>
      <name val="Poppins Light"/>
      <family val="2"/>
    </font>
    <font>
      <b/>
      <sz val="8"/>
      <color theme="1"/>
      <name val="Poppins Light"/>
      <family val="2"/>
    </font>
    <font>
      <b/>
      <sz val="11"/>
      <color theme="1"/>
      <name val="Calibri"/>
      <family val="2"/>
      <scheme val="minor"/>
    </font>
    <font>
      <sz val="8"/>
      <color theme="1"/>
      <name val="Poppins Light"/>
      <family val="2"/>
    </font>
    <font>
      <b/>
      <sz val="9"/>
      <color theme="1"/>
      <name val="Poppins Light"/>
      <family val="2"/>
    </font>
    <font>
      <b/>
      <u val="single"/>
      <sz val="11"/>
      <color theme="1"/>
      <name val="Calibri"/>
      <family val="2"/>
      <scheme val="minor"/>
    </font>
    <font>
      <sz val="11"/>
      <name val="Poppins Light"/>
      <family val="2"/>
    </font>
    <font>
      <b/>
      <sz val="11"/>
      <name val="Poppins Light"/>
      <family val="2"/>
    </font>
    <font>
      <b/>
      <i/>
      <sz val="8"/>
      <color rgb="FFFF0000"/>
      <name val="Poppins Light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Poppins Light"/>
      <family val="2"/>
    </font>
    <font>
      <b/>
      <sz val="16"/>
      <color rgb="FF000000"/>
      <name val="Calibri"/>
      <family val="2"/>
      <scheme val="minor"/>
    </font>
    <font>
      <b/>
      <i/>
      <sz val="16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+mn-cs"/>
      <family val="2"/>
    </font>
    <font>
      <b/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27">
    <border>
      <left/>
      <right/>
      <top/>
      <bottom/>
      <diagonal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/>
      <right style="medium"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/>
      <top/>
      <bottom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2" borderId="2" xfId="0" applyFont="1" applyFill="1" applyBorder="1" applyAlignment="1">
      <alignment horizontal="left" vertical="center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0" xfId="0" applyFont="1"/>
    <xf numFmtId="0" fontId="3" fillId="0" borderId="9" xfId="0" applyFont="1" applyBorder="1" applyAlignment="1">
      <alignment horizontal="center" vertical="center"/>
    </xf>
    <xf numFmtId="0" fontId="7" fillId="0" borderId="0" xfId="0" applyFont="1"/>
    <xf numFmtId="4" fontId="3" fillId="0" borderId="10" xfId="0" applyNumberFormat="1" applyFont="1" applyBorder="1" applyAlignment="1" applyProtection="1">
      <alignment horizontal="center"/>
      <protection locked="0"/>
    </xf>
    <xf numFmtId="4" fontId="3" fillId="2" borderId="11" xfId="0" applyNumberFormat="1" applyFont="1" applyFill="1" applyBorder="1"/>
    <xf numFmtId="4" fontId="3" fillId="2" borderId="12" xfId="0" applyNumberFormat="1" applyFont="1" applyFill="1" applyBorder="1"/>
    <xf numFmtId="0" fontId="4" fillId="2" borderId="6" xfId="0" applyFont="1" applyFill="1" applyBorder="1" applyAlignment="1">
      <alignment horizontal="left" vertical="center"/>
    </xf>
    <xf numFmtId="4" fontId="4" fillId="2" borderId="13" xfId="0" applyNumberFormat="1" applyFont="1" applyFill="1" applyBorder="1"/>
    <xf numFmtId="0" fontId="4" fillId="2" borderId="14" xfId="0" applyFont="1" applyFill="1" applyBorder="1" applyAlignment="1">
      <alignment horizontal="left" vertical="center"/>
    </xf>
    <xf numFmtId="0" fontId="4" fillId="2" borderId="1" xfId="0" applyFont="1" applyFill="1" applyBorder="1"/>
    <xf numFmtId="0" fontId="8" fillId="2" borderId="6" xfId="0" applyFont="1" applyFill="1" applyBorder="1" applyAlignment="1">
      <alignment horizontal="left" vertical="center"/>
    </xf>
    <xf numFmtId="4" fontId="3" fillId="0" borderId="15" xfId="0" applyNumberFormat="1" applyFont="1" applyBorder="1" applyProtection="1">
      <protection locked="0"/>
    </xf>
    <xf numFmtId="4" fontId="3" fillId="0" borderId="16" xfId="0" applyNumberFormat="1" applyFont="1" applyBorder="1" applyProtection="1">
      <protection locked="0"/>
    </xf>
    <xf numFmtId="0" fontId="9" fillId="4" borderId="5" xfId="0" applyFont="1" applyFill="1" applyBorder="1"/>
    <xf numFmtId="4" fontId="4" fillId="4" borderId="5" xfId="0" applyNumberFormat="1" applyFont="1" applyFill="1" applyBorder="1"/>
    <xf numFmtId="0" fontId="9" fillId="4" borderId="2" xfId="0" applyFont="1" applyFill="1" applyBorder="1"/>
    <xf numFmtId="4" fontId="4" fillId="4" borderId="2" xfId="0" applyNumberFormat="1" applyFont="1" applyFill="1" applyBorder="1"/>
    <xf numFmtId="9" fontId="3" fillId="0" borderId="0" xfId="0" applyNumberFormat="1" applyFont="1"/>
    <xf numFmtId="4" fontId="7" fillId="4" borderId="5" xfId="0" applyNumberFormat="1" applyFont="1" applyFill="1" applyBorder="1"/>
    <xf numFmtId="0" fontId="5" fillId="2" borderId="5" xfId="0" applyFont="1" applyFill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4" fontId="3" fillId="0" borderId="8" xfId="0" applyNumberFormat="1" applyFont="1" applyBorder="1" applyAlignment="1" applyProtection="1">
      <alignment horizontal="center"/>
      <protection locked="0"/>
    </xf>
    <xf numFmtId="4" fontId="3" fillId="0" borderId="18" xfId="0" applyNumberFormat="1" applyFont="1" applyBorder="1" applyAlignment="1" applyProtection="1">
      <alignment horizontal="center"/>
      <protection locked="0"/>
    </xf>
    <xf numFmtId="4" fontId="3" fillId="0" borderId="9" xfId="0" applyNumberFormat="1" applyFont="1" applyBorder="1" applyAlignment="1" applyProtection="1">
      <alignment horizontal="center"/>
      <protection locked="0"/>
    </xf>
    <xf numFmtId="4" fontId="3" fillId="0" borderId="7" xfId="0" applyNumberFormat="1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" fontId="4" fillId="2" borderId="19" xfId="0" applyNumberFormat="1" applyFont="1" applyFill="1" applyBorder="1" applyAlignment="1">
      <alignment horizontal="center"/>
    </xf>
    <xf numFmtId="4" fontId="3" fillId="0" borderId="17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10" fillId="0" borderId="0" xfId="0" applyFont="1"/>
    <xf numFmtId="4" fontId="3" fillId="0" borderId="20" xfId="0" applyNumberFormat="1" applyFont="1" applyBorder="1" applyProtection="1">
      <protection locked="0"/>
    </xf>
    <xf numFmtId="0" fontId="5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/>
    </xf>
    <xf numFmtId="4" fontId="4" fillId="2" borderId="23" xfId="0" applyNumberFormat="1" applyFont="1" applyFill="1" applyBorder="1" applyAlignment="1">
      <alignment horizontal="center"/>
    </xf>
    <xf numFmtId="4" fontId="4" fillId="2" borderId="24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left" vertical="center"/>
    </xf>
    <xf numFmtId="4" fontId="0" fillId="5" borderId="18" xfId="0" applyNumberFormat="1" applyFill="1" applyBorder="1" applyProtection="1">
      <protection hidden="1"/>
    </xf>
    <xf numFmtId="4" fontId="0" fillId="5" borderId="9" xfId="0" applyNumberFormat="1" applyFill="1" applyBorder="1" applyProtection="1">
      <protection hidden="1"/>
    </xf>
    <xf numFmtId="4" fontId="0" fillId="5" borderId="8" xfId="0" applyNumberFormat="1" applyFill="1" applyBorder="1" applyProtection="1">
      <protection hidden="1"/>
    </xf>
    <xf numFmtId="0" fontId="14" fillId="0" borderId="25" xfId="0" applyFont="1" applyBorder="1"/>
    <xf numFmtId="0" fontId="14" fillId="0" borderId="0" xfId="0" applyFont="1"/>
    <xf numFmtId="0" fontId="15" fillId="0" borderId="0" xfId="0" applyFont="1"/>
    <xf numFmtId="4" fontId="15" fillId="0" borderId="0" xfId="0" applyNumberFormat="1" applyFont="1"/>
    <xf numFmtId="10" fontId="15" fillId="0" borderId="0" xfId="0" applyNumberFormat="1" applyFont="1"/>
    <xf numFmtId="0" fontId="2" fillId="0" borderId="25" xfId="0" applyFont="1" applyBorder="1"/>
    <xf numFmtId="4" fontId="2" fillId="0" borderId="0" xfId="0" applyNumberFormat="1" applyFont="1"/>
    <xf numFmtId="0" fontId="2" fillId="0" borderId="0" xfId="0" applyFont="1"/>
    <xf numFmtId="9" fontId="2" fillId="0" borderId="0" xfId="0" applyNumberFormat="1" applyFont="1"/>
    <xf numFmtId="0" fontId="16" fillId="4" borderId="5" xfId="0" applyFont="1" applyFill="1" applyBorder="1" applyAlignment="1">
      <alignment horizontal="center" vertical="center" wrapText="1"/>
    </xf>
    <xf numFmtId="0" fontId="17" fillId="0" borderId="0" xfId="0" applyFont="1"/>
    <xf numFmtId="4" fontId="13" fillId="2" borderId="19" xfId="0" applyNumberFormat="1" applyFont="1" applyFill="1" applyBorder="1" applyAlignment="1" applyProtection="1" quotePrefix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" fontId="3" fillId="5" borderId="10" xfId="0" applyNumberFormat="1" applyFont="1" applyFill="1" applyBorder="1" applyAlignment="1" applyProtection="1">
      <alignment horizontal="center"/>
      <protection hidden="1"/>
    </xf>
    <xf numFmtId="4" fontId="3" fillId="5" borderId="2" xfId="0" applyNumberFormat="1" applyFont="1" applyFill="1" applyBorder="1" applyAlignment="1" applyProtection="1">
      <alignment horizontal="center"/>
      <protection hidden="1"/>
    </xf>
    <xf numFmtId="4" fontId="7" fillId="4" borderId="10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4" fillId="4" borderId="10" xfId="0" applyNumberFormat="1" applyFont="1" applyFill="1" applyBorder="1" applyAlignment="1" applyProtection="1">
      <alignment horizontal="center"/>
      <protection hidden="1"/>
    </xf>
    <xf numFmtId="4" fontId="4" fillId="4" borderId="2" xfId="0" applyNumberFormat="1" applyFont="1" applyFill="1" applyBorder="1" applyAlignment="1" applyProtection="1">
      <alignment horizontal="center"/>
      <protection hidden="1"/>
    </xf>
    <xf numFmtId="4" fontId="3" fillId="3" borderId="10" xfId="0" applyNumberFormat="1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1</xdr:row>
      <xdr:rowOff>95250</xdr:rowOff>
    </xdr:from>
    <xdr:to>
      <xdr:col>12</xdr:col>
      <xdr:colOff>361950</xdr:colOff>
      <xdr:row>7</xdr:row>
      <xdr:rowOff>257175</xdr:rowOff>
    </xdr:to>
    <xdr:sp macro="" textlink="">
      <xdr:nvSpPr>
        <xdr:cNvPr id="2" name="TextovéPole 1"/>
        <xdr:cNvSpPr txBox="1"/>
      </xdr:nvSpPr>
      <xdr:spPr>
        <a:xfrm>
          <a:off x="6572250" y="400050"/>
          <a:ext cx="3562350" cy="25812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Vysvětlivky:</a:t>
          </a:r>
        </a:p>
        <a:p>
          <a:r>
            <a:rPr lang="cs-CZ" sz="1100" b="0"/>
            <a:t>*v následujících listech </a:t>
          </a:r>
          <a:r>
            <a:rPr lang="cs-CZ" sz="1100" b="1"/>
            <a:t>I rok - V rok </a:t>
          </a:r>
          <a:r>
            <a:rPr lang="cs-CZ" sz="1100" b="0"/>
            <a:t>prosím vyplňte v jednotlivých měsících předpokládané </a:t>
          </a:r>
          <a:r>
            <a:rPr lang="cs-CZ" sz="1100" b="0" u="sng"/>
            <a:t>celkové mzdové </a:t>
          </a:r>
          <a:r>
            <a:rPr lang="cs-CZ" sz="1100" b="0"/>
            <a:t>náklady na rezidenta, bez ohledu na skutečnost, že některé z těchto nákladů jsou</a:t>
          </a:r>
          <a:r>
            <a:rPr lang="cs-CZ" sz="1100" b="0" baseline="0"/>
            <a:t> kryté z poskytnuté dotace od Ministerstva zdravotnictví. </a:t>
          </a:r>
        </a:p>
        <a:p>
          <a:endParaRPr lang="cs-CZ" sz="1100" b="0" baseline="0"/>
        </a:p>
        <a:p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*vyplní</a:t>
          </a:r>
          <a:r>
            <a:rPr lang="cs-CZ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 počet měsíců následovně: měsíc podání žádosti o poskytnutí dotace + 3 měsíce zpětně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dále další měsíce</a:t>
          </a:r>
          <a:r>
            <a:rPr lang="cs-CZ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od podání žádosti</a:t>
          </a:r>
          <a:r>
            <a:rPr lang="cs-CZ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(např. žádost o poskytnutí dotace bude podána v květnu, mzdové náklady budou vyplněny tedy od února do konce vzdělávacích plánu.)</a:t>
          </a:r>
          <a:endParaRPr lang="cs-CZ" sz="1100" b="0" baseline="0"/>
        </a:p>
        <a:p>
          <a:endParaRPr lang="cs-CZ" sz="1100" b="0" baseline="0"/>
        </a:p>
        <a:p>
          <a:r>
            <a:rPr lang="cs-CZ" sz="1100" b="1" baseline="0">
              <a:solidFill>
                <a:srgbClr val="FF0000"/>
              </a:solidFill>
            </a:rPr>
            <a:t>Pouze poslední list (Celkem) bude přiložen k Žádosti o poskytnutí dotace. </a:t>
          </a:r>
          <a:endParaRPr lang="cs-CZ" sz="11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2</xdr:row>
      <xdr:rowOff>171450</xdr:rowOff>
    </xdr:from>
    <xdr:to>
      <xdr:col>17</xdr:col>
      <xdr:colOff>390525</xdr:colOff>
      <xdr:row>8</xdr:row>
      <xdr:rowOff>180975</xdr:rowOff>
    </xdr:to>
    <xdr:sp macro="" textlink="">
      <xdr:nvSpPr>
        <xdr:cNvPr id="2" name="TextovéPole 1"/>
        <xdr:cNvSpPr txBox="1"/>
      </xdr:nvSpPr>
      <xdr:spPr>
        <a:xfrm>
          <a:off x="13849350" y="628650"/>
          <a:ext cx="3752850" cy="19431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Vysvětlivky: </a:t>
          </a:r>
        </a:p>
        <a:p>
          <a:r>
            <a:rPr lang="cs-CZ" sz="1100"/>
            <a:t>ve zbarvených buňkách</a:t>
          </a:r>
          <a:r>
            <a:rPr lang="cs-CZ" sz="1100" baseline="0"/>
            <a:t> jsou nastaveny odkazy na předešlé listy, nebo nastaveny vzorce, </a:t>
          </a:r>
          <a:r>
            <a:rPr lang="cs-CZ" sz="1100" u="sng" baseline="0"/>
            <a:t>do buněk nelze zasahovat. </a:t>
          </a:r>
        </a:p>
        <a:p>
          <a:endParaRPr lang="cs-CZ" sz="1100" baseline="0"/>
        </a:p>
        <a:p>
          <a:r>
            <a:rPr lang="cs-CZ" sz="1100" baseline="0"/>
            <a:t>Dovyplňte prosím pouze informaci, jakým způsobem požadujete rozdělení dotace na mzdové a související náklady a částku dotace přidělenou Ministerstvem zdravotnictví v této souvislosti. </a:t>
          </a:r>
          <a:r>
            <a:rPr lang="cs-CZ" sz="1100" baseline="0">
              <a:solidFill>
                <a:srgbClr val="FF0000"/>
              </a:solidFill>
            </a:rPr>
            <a:t>(viz červené)</a:t>
          </a:r>
          <a:endParaRPr lang="cs-CZ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"/>
  <sheetViews>
    <sheetView view="pageBreakPreview" zoomScaleSheetLayoutView="100" workbookViewId="0" topLeftCell="A1">
      <selection activeCell="Q5" sqref="Q5"/>
    </sheetView>
  </sheetViews>
  <sheetFormatPr defaultColWidth="9.140625" defaultRowHeight="15"/>
  <cols>
    <col min="1" max="1" width="20.00390625" style="1" customWidth="1"/>
    <col min="2" max="3" width="35.8515625" style="1" customWidth="1"/>
    <col min="4" max="6" width="9.140625" style="1" hidden="1" customWidth="1"/>
    <col min="7" max="16384" width="9.140625" style="1" customWidth="1"/>
  </cols>
  <sheetData>
    <row r="1" spans="1:3" ht="24" thickBot="1">
      <c r="A1" s="75" t="s">
        <v>0</v>
      </c>
      <c r="B1" s="76"/>
      <c r="C1" s="76"/>
    </row>
    <row r="2" spans="1:3" ht="15.75" thickBot="1">
      <c r="A2" s="73" t="s">
        <v>1</v>
      </c>
      <c r="B2" s="74"/>
      <c r="C2" s="8">
        <v>2024</v>
      </c>
    </row>
    <row r="3" spans="1:3" ht="26.25" customHeight="1" thickBot="1">
      <c r="A3" s="71" t="s">
        <v>2</v>
      </c>
      <c r="B3" s="72"/>
      <c r="C3" s="68"/>
    </row>
    <row r="4" spans="1:3" ht="24" thickBot="1">
      <c r="A4" s="69"/>
      <c r="B4" s="70"/>
      <c r="C4" s="70"/>
    </row>
    <row r="5" spans="1:5" ht="60" customHeight="1" thickBot="1">
      <c r="A5" s="7" t="s">
        <v>3</v>
      </c>
      <c r="B5" s="6" t="s">
        <v>4</v>
      </c>
      <c r="C5" s="6" t="s">
        <v>5</v>
      </c>
      <c r="D5" s="29">
        <v>0.8</v>
      </c>
      <c r="E5" s="29">
        <v>0.2</v>
      </c>
    </row>
    <row r="6" spans="1:6" ht="32.25" customHeight="1">
      <c r="A6" s="39" t="s">
        <v>6</v>
      </c>
      <c r="B6" s="35"/>
      <c r="C6" s="35"/>
      <c r="D6" s="12">
        <v>16000</v>
      </c>
      <c r="E6" s="12">
        <v>4000</v>
      </c>
      <c r="F6" s="12">
        <v>5000</v>
      </c>
    </row>
    <row r="7" spans="1:6" ht="32.25" customHeight="1">
      <c r="A7" s="40" t="s">
        <v>7</v>
      </c>
      <c r="B7" s="36"/>
      <c r="C7" s="36"/>
      <c r="D7" s="12">
        <v>16000</v>
      </c>
      <c r="E7" s="12">
        <v>4000</v>
      </c>
      <c r="F7" s="12">
        <v>5000</v>
      </c>
    </row>
    <row r="8" spans="1:6" ht="32.25" customHeight="1">
      <c r="A8" s="41" t="s">
        <v>8</v>
      </c>
      <c r="B8" s="36"/>
      <c r="C8" s="36"/>
      <c r="D8" s="12">
        <v>16000</v>
      </c>
      <c r="E8" s="12">
        <v>4000</v>
      </c>
      <c r="F8" s="12">
        <v>5000</v>
      </c>
    </row>
    <row r="9" spans="1:6" ht="32.25" customHeight="1">
      <c r="A9" s="42" t="s">
        <v>9</v>
      </c>
      <c r="B9" s="36"/>
      <c r="C9" s="36"/>
      <c r="D9" s="12">
        <v>16000</v>
      </c>
      <c r="E9" s="12">
        <v>4000</v>
      </c>
      <c r="F9" s="12">
        <v>5000</v>
      </c>
    </row>
    <row r="10" spans="1:6" ht="32.25" customHeight="1">
      <c r="A10" s="40" t="s">
        <v>10</v>
      </c>
      <c r="B10" s="36"/>
      <c r="C10" s="36"/>
      <c r="D10" s="12">
        <v>16000</v>
      </c>
      <c r="E10" s="12">
        <v>4000</v>
      </c>
      <c r="F10" s="12">
        <v>5000</v>
      </c>
    </row>
    <row r="11" spans="1:6" ht="32.25" customHeight="1">
      <c r="A11" s="41" t="s">
        <v>11</v>
      </c>
      <c r="B11" s="36"/>
      <c r="C11" s="36"/>
      <c r="D11" s="12">
        <v>16000</v>
      </c>
      <c r="E11" s="12">
        <v>4000</v>
      </c>
      <c r="F11" s="12">
        <v>5000</v>
      </c>
    </row>
    <row r="12" spans="1:6" ht="32.25" customHeight="1">
      <c r="A12" s="41" t="s">
        <v>12</v>
      </c>
      <c r="B12" s="36"/>
      <c r="C12" s="36"/>
      <c r="D12" s="12">
        <v>16000</v>
      </c>
      <c r="E12" s="12">
        <v>4000</v>
      </c>
      <c r="F12" s="12">
        <v>5000</v>
      </c>
    </row>
    <row r="13" spans="1:6" ht="32.25" customHeight="1">
      <c r="A13" s="41" t="s">
        <v>13</v>
      </c>
      <c r="B13" s="36"/>
      <c r="C13" s="36"/>
      <c r="D13" s="12">
        <v>16000</v>
      </c>
      <c r="E13" s="12">
        <v>4000</v>
      </c>
      <c r="F13" s="12">
        <v>5000</v>
      </c>
    </row>
    <row r="14" spans="1:6" ht="32.25" customHeight="1">
      <c r="A14" s="41" t="s">
        <v>14</v>
      </c>
      <c r="B14" s="36"/>
      <c r="C14" s="36"/>
      <c r="D14" s="12">
        <v>16000</v>
      </c>
      <c r="E14" s="12">
        <v>4000</v>
      </c>
      <c r="F14" s="12">
        <v>5000</v>
      </c>
    </row>
    <row r="15" spans="1:6" ht="32.25" customHeight="1">
      <c r="A15" s="41" t="s">
        <v>15</v>
      </c>
      <c r="B15" s="36"/>
      <c r="C15" s="36"/>
      <c r="D15" s="12">
        <v>16000</v>
      </c>
      <c r="E15" s="12">
        <v>4000</v>
      </c>
      <c r="F15" s="12">
        <v>5000</v>
      </c>
    </row>
    <row r="16" spans="1:6" ht="32.25" customHeight="1">
      <c r="A16" s="42" t="s">
        <v>16</v>
      </c>
      <c r="B16" s="36"/>
      <c r="C16" s="36"/>
      <c r="D16" s="12">
        <v>16000</v>
      </c>
      <c r="E16" s="12">
        <v>4000</v>
      </c>
      <c r="F16" s="12">
        <v>5000</v>
      </c>
    </row>
    <row r="17" spans="1:6" ht="32.25" customHeight="1">
      <c r="A17" s="41" t="s">
        <v>17</v>
      </c>
      <c r="B17" s="37"/>
      <c r="C17" s="37"/>
      <c r="D17" s="12">
        <v>16000</v>
      </c>
      <c r="E17" s="12">
        <v>4000</v>
      </c>
      <c r="F17" s="12">
        <v>5000</v>
      </c>
    </row>
    <row r="18" spans="1:3" ht="32.25" customHeight="1">
      <c r="A18" s="49" t="s">
        <v>18</v>
      </c>
      <c r="B18" s="50">
        <f>SUM(B6:B17)</f>
        <v>0</v>
      </c>
      <c r="C18" s="51">
        <f>SUM(C6:C17)</f>
        <v>0</v>
      </c>
    </row>
    <row r="19" ht="55.5" customHeight="1"/>
  </sheetData>
  <sheetProtection algorithmName="SHA-512" hashValue="QGCFPL4gnhvdSLM56XityXvJepYmcMIWAZQ39s8fDli+UtZrnubUY/wfSbEZciWj/KIVGS49ogi7ISpe8mqOZw==" saltValue="YmTp/mJKC6ZmQn2GAZRbPQ==" spinCount="100000" sheet="1" objects="1" scenarios="1"/>
  <mergeCells count="4">
    <mergeCell ref="A4:C4"/>
    <mergeCell ref="A3:B3"/>
    <mergeCell ref="A2:B2"/>
    <mergeCell ref="A1:C1"/>
  </mergeCells>
  <dataValidations count="1">
    <dataValidation type="list" allowBlank="1" showInputMessage="1" showErrorMessage="1" sqref="C2">
      <formula1>'Celkem '!$J$7:$J$16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53EC7-A5FF-477D-AAC7-9BEF5BD6DC85}">
  <sheetPr>
    <pageSetUpPr fitToPage="1"/>
  </sheetPr>
  <dimension ref="A1:F19"/>
  <sheetViews>
    <sheetView view="pageBreakPreview" zoomScaleSheetLayoutView="100" workbookViewId="0" topLeftCell="A1">
      <selection activeCell="C5" sqref="C5"/>
    </sheetView>
  </sheetViews>
  <sheetFormatPr defaultColWidth="9.140625" defaultRowHeight="15"/>
  <cols>
    <col min="1" max="1" width="20.00390625" style="1" customWidth="1"/>
    <col min="2" max="3" width="35.8515625" style="1" customWidth="1"/>
    <col min="4" max="6" width="9.140625" style="1" hidden="1" customWidth="1"/>
    <col min="7" max="16384" width="9.140625" style="1" customWidth="1"/>
  </cols>
  <sheetData>
    <row r="1" spans="1:3" ht="24" thickBot="1">
      <c r="A1" s="75" t="s">
        <v>0</v>
      </c>
      <c r="B1" s="76"/>
      <c r="C1" s="76"/>
    </row>
    <row r="2" spans="1:3" ht="24" thickBot="1">
      <c r="A2" s="73" t="s">
        <v>1</v>
      </c>
      <c r="B2" s="74"/>
      <c r="C2" s="8">
        <v>2025</v>
      </c>
    </row>
    <row r="3" spans="1:3" ht="26.25" customHeight="1" thickBot="1">
      <c r="A3" s="71" t="s">
        <v>2</v>
      </c>
      <c r="B3" s="72"/>
      <c r="C3" s="68"/>
    </row>
    <row r="4" spans="1:3" ht="24" thickBot="1">
      <c r="A4" s="69"/>
      <c r="B4" s="70"/>
      <c r="C4" s="70"/>
    </row>
    <row r="5" spans="1:5" ht="60" customHeight="1" thickBot="1">
      <c r="A5" s="7" t="s">
        <v>3</v>
      </c>
      <c r="B5" s="9" t="s">
        <v>4</v>
      </c>
      <c r="C5" s="48" t="s">
        <v>5</v>
      </c>
      <c r="D5" s="29">
        <v>0.8</v>
      </c>
      <c r="E5" s="29">
        <v>0.2</v>
      </c>
    </row>
    <row r="6" spans="1:6" ht="32.25" customHeight="1">
      <c r="A6" s="39" t="s">
        <v>6</v>
      </c>
      <c r="B6" s="35"/>
      <c r="C6" s="44"/>
      <c r="D6" s="12">
        <v>16000</v>
      </c>
      <c r="E6" s="12">
        <v>4000</v>
      </c>
      <c r="F6" s="12">
        <v>5000</v>
      </c>
    </row>
    <row r="7" spans="1:6" ht="32.25" customHeight="1">
      <c r="A7" s="40" t="s">
        <v>7</v>
      </c>
      <c r="B7" s="44"/>
      <c r="C7" s="44"/>
      <c r="D7" s="12">
        <v>16000</v>
      </c>
      <c r="E7" s="12">
        <v>4000</v>
      </c>
      <c r="F7" s="12">
        <v>5000</v>
      </c>
    </row>
    <row r="8" spans="1:6" ht="32.25" customHeight="1">
      <c r="A8" s="41" t="s">
        <v>8</v>
      </c>
      <c r="B8" s="36"/>
      <c r="C8" s="36"/>
      <c r="D8" s="12">
        <v>16000</v>
      </c>
      <c r="E8" s="12">
        <v>4000</v>
      </c>
      <c r="F8" s="12">
        <v>5000</v>
      </c>
    </row>
    <row r="9" spans="1:6" ht="32.25" customHeight="1">
      <c r="A9" s="41" t="s">
        <v>9</v>
      </c>
      <c r="B9" s="36"/>
      <c r="C9" s="36"/>
      <c r="D9" s="12">
        <v>16000</v>
      </c>
      <c r="E9" s="12">
        <v>4000</v>
      </c>
      <c r="F9" s="12">
        <v>5000</v>
      </c>
    </row>
    <row r="10" spans="1:6" ht="32.25" customHeight="1">
      <c r="A10" s="40" t="s">
        <v>10</v>
      </c>
      <c r="B10" s="36"/>
      <c r="C10" s="36"/>
      <c r="D10" s="12">
        <v>16000</v>
      </c>
      <c r="E10" s="12">
        <v>4000</v>
      </c>
      <c r="F10" s="12">
        <v>5000</v>
      </c>
    </row>
    <row r="11" spans="1:6" ht="32.25" customHeight="1">
      <c r="A11" s="41" t="s">
        <v>11</v>
      </c>
      <c r="B11" s="36"/>
      <c r="C11" s="36"/>
      <c r="D11" s="12">
        <v>16000</v>
      </c>
      <c r="E11" s="12">
        <v>4000</v>
      </c>
      <c r="F11" s="12">
        <v>5000</v>
      </c>
    </row>
    <row r="12" spans="1:6" ht="32.25" customHeight="1">
      <c r="A12" s="41" t="s">
        <v>12</v>
      </c>
      <c r="B12" s="36"/>
      <c r="C12" s="36"/>
      <c r="D12" s="12">
        <v>16000</v>
      </c>
      <c r="E12" s="12">
        <v>4000</v>
      </c>
      <c r="F12" s="12">
        <v>5000</v>
      </c>
    </row>
    <row r="13" spans="1:6" ht="32.25" customHeight="1">
      <c r="A13" s="41" t="s">
        <v>13</v>
      </c>
      <c r="B13" s="36"/>
      <c r="C13" s="36"/>
      <c r="D13" s="12">
        <v>16000</v>
      </c>
      <c r="E13" s="12">
        <v>4000</v>
      </c>
      <c r="F13" s="12">
        <v>5000</v>
      </c>
    </row>
    <row r="14" spans="1:6" ht="32.25" customHeight="1">
      <c r="A14" s="41" t="s">
        <v>14</v>
      </c>
      <c r="B14" s="36"/>
      <c r="C14" s="36"/>
      <c r="D14" s="12">
        <v>16000</v>
      </c>
      <c r="E14" s="12">
        <v>4000</v>
      </c>
      <c r="F14" s="12">
        <v>5000</v>
      </c>
    </row>
    <row r="15" spans="1:6" ht="32.25" customHeight="1">
      <c r="A15" s="41" t="s">
        <v>15</v>
      </c>
      <c r="B15" s="36"/>
      <c r="C15" s="36"/>
      <c r="D15" s="12">
        <v>16000</v>
      </c>
      <c r="E15" s="12">
        <v>4000</v>
      </c>
      <c r="F15" s="12">
        <v>5000</v>
      </c>
    </row>
    <row r="16" spans="1:6" ht="32.25" customHeight="1">
      <c r="A16" s="42" t="s">
        <v>16</v>
      </c>
      <c r="B16" s="36"/>
      <c r="C16" s="36"/>
      <c r="D16" s="12">
        <v>16000</v>
      </c>
      <c r="E16" s="12">
        <v>4000</v>
      </c>
      <c r="F16" s="12">
        <v>5000</v>
      </c>
    </row>
    <row r="17" spans="1:6" ht="32.25" customHeight="1">
      <c r="A17" s="40" t="s">
        <v>17</v>
      </c>
      <c r="B17" s="34"/>
      <c r="C17" s="34"/>
      <c r="D17" s="12">
        <v>16000</v>
      </c>
      <c r="E17" s="12">
        <v>4000</v>
      </c>
      <c r="F17" s="12">
        <v>5000</v>
      </c>
    </row>
    <row r="18" spans="1:3" ht="32.25" customHeight="1">
      <c r="A18" s="52" t="s">
        <v>18</v>
      </c>
      <c r="B18" s="43">
        <f>SUM(B6:B17)</f>
        <v>0</v>
      </c>
      <c r="C18" s="43">
        <f>SUM(C6:C17)</f>
        <v>0</v>
      </c>
    </row>
    <row r="19" spans="2:3" ht="55.5" customHeight="1">
      <c r="B19" s="2"/>
      <c r="C19" s="2"/>
    </row>
  </sheetData>
  <sheetProtection algorithmName="SHA-512" hashValue="t4NMUlBnQNXxPYckznJECCxb8xZYGhD/ysSJXdkafnUDswPSpAjW+7XTKDdDCHI9++LHNJ1LZanb8pixpajsUg==" saltValue="n2BaPa1WoL43LLkBMJK8uQ==" spinCount="100000" sheet="1" objects="1" scenarios="1"/>
  <mergeCells count="4">
    <mergeCell ref="A1:C1"/>
    <mergeCell ref="A2:B2"/>
    <mergeCell ref="A3:B3"/>
    <mergeCell ref="A4:C4"/>
  </mergeCells>
  <dataValidations count="1">
    <dataValidation type="list" allowBlank="1" showInputMessage="1" showErrorMessage="1" sqref="C2">
      <formula1>'Celkem '!$J$7:$J$16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F8EA3-6595-4426-A8C2-37E999808AC0}">
  <sheetPr>
    <pageSetUpPr fitToPage="1"/>
  </sheetPr>
  <dimension ref="A1:F19"/>
  <sheetViews>
    <sheetView view="pageBreakPreview" zoomScaleSheetLayoutView="100" workbookViewId="0" topLeftCell="A1">
      <selection activeCell="M7" sqref="M7"/>
    </sheetView>
  </sheetViews>
  <sheetFormatPr defaultColWidth="9.140625" defaultRowHeight="15"/>
  <cols>
    <col min="1" max="1" width="20.00390625" style="1" customWidth="1"/>
    <col min="2" max="3" width="35.8515625" style="1" customWidth="1"/>
    <col min="4" max="6" width="9.140625" style="1" hidden="1" customWidth="1"/>
    <col min="7" max="16384" width="9.140625" style="1" customWidth="1"/>
  </cols>
  <sheetData>
    <row r="1" spans="1:3" ht="24" thickBot="1">
      <c r="A1" s="75" t="s">
        <v>0</v>
      </c>
      <c r="B1" s="76"/>
      <c r="C1" s="76"/>
    </row>
    <row r="2" spans="1:3" ht="24" thickBot="1">
      <c r="A2" s="73" t="s">
        <v>1</v>
      </c>
      <c r="B2" s="74"/>
      <c r="C2" s="8">
        <v>2026</v>
      </c>
    </row>
    <row r="3" spans="1:3" ht="26.25" customHeight="1" thickBot="1">
      <c r="A3" s="71" t="s">
        <v>2</v>
      </c>
      <c r="B3" s="72"/>
      <c r="C3" s="68"/>
    </row>
    <row r="4" spans="1:3" ht="24" thickBot="1">
      <c r="A4" s="69"/>
      <c r="B4" s="70"/>
      <c r="C4" s="70"/>
    </row>
    <row r="5" spans="1:5" ht="60" customHeight="1">
      <c r="A5" s="7" t="s">
        <v>3</v>
      </c>
      <c r="B5" s="9" t="s">
        <v>4</v>
      </c>
      <c r="C5" s="48" t="s">
        <v>5</v>
      </c>
      <c r="D5" s="29">
        <v>0.8</v>
      </c>
      <c r="E5" s="29">
        <v>0.2</v>
      </c>
    </row>
    <row r="6" spans="1:6" ht="32.25" customHeight="1">
      <c r="A6" s="39" t="s">
        <v>6</v>
      </c>
      <c r="B6" s="35"/>
      <c r="C6" s="44"/>
      <c r="D6" s="12">
        <v>16000</v>
      </c>
      <c r="E6" s="12">
        <v>4000</v>
      </c>
      <c r="F6" s="12">
        <v>5000</v>
      </c>
    </row>
    <row r="7" spans="1:6" ht="32.25" customHeight="1">
      <c r="A7" s="40" t="s">
        <v>7</v>
      </c>
      <c r="B7" s="44"/>
      <c r="C7" s="44"/>
      <c r="D7" s="12">
        <v>16000</v>
      </c>
      <c r="E7" s="12">
        <v>4000</v>
      </c>
      <c r="F7" s="12">
        <v>5000</v>
      </c>
    </row>
    <row r="8" spans="1:6" ht="32.25" customHeight="1">
      <c r="A8" s="41" t="s">
        <v>8</v>
      </c>
      <c r="B8" s="44"/>
      <c r="C8" s="44"/>
      <c r="D8" s="12">
        <v>16000</v>
      </c>
      <c r="E8" s="12">
        <v>4000</v>
      </c>
      <c r="F8" s="12">
        <v>5000</v>
      </c>
    </row>
    <row r="9" spans="1:6" ht="32.25" customHeight="1">
      <c r="A9" s="42" t="s">
        <v>9</v>
      </c>
      <c r="B9" s="44"/>
      <c r="C9" s="44"/>
      <c r="D9" s="12">
        <v>16000</v>
      </c>
      <c r="E9" s="12">
        <v>4000</v>
      </c>
      <c r="F9" s="12">
        <v>5000</v>
      </c>
    </row>
    <row r="10" spans="1:6" ht="32.25" customHeight="1">
      <c r="A10" s="40" t="s">
        <v>10</v>
      </c>
      <c r="B10" s="44"/>
      <c r="C10" s="44"/>
      <c r="D10" s="12">
        <v>16000</v>
      </c>
      <c r="E10" s="12">
        <v>4000</v>
      </c>
      <c r="F10" s="12">
        <v>5000</v>
      </c>
    </row>
    <row r="11" spans="1:6" ht="32.25" customHeight="1">
      <c r="A11" s="41" t="s">
        <v>11</v>
      </c>
      <c r="B11" s="44"/>
      <c r="C11" s="44"/>
      <c r="D11" s="12">
        <v>16000</v>
      </c>
      <c r="E11" s="12">
        <v>4000</v>
      </c>
      <c r="F11" s="12">
        <v>5000</v>
      </c>
    </row>
    <row r="12" spans="1:6" ht="32.25" customHeight="1">
      <c r="A12" s="41" t="s">
        <v>12</v>
      </c>
      <c r="B12" s="44"/>
      <c r="C12" s="44"/>
      <c r="D12" s="12">
        <v>16000</v>
      </c>
      <c r="E12" s="12">
        <v>4000</v>
      </c>
      <c r="F12" s="12">
        <v>5000</v>
      </c>
    </row>
    <row r="13" spans="1:6" ht="32.25" customHeight="1">
      <c r="A13" s="41" t="s">
        <v>13</v>
      </c>
      <c r="B13" s="44"/>
      <c r="C13" s="44"/>
      <c r="D13" s="12">
        <v>16000</v>
      </c>
      <c r="E13" s="12">
        <v>4000</v>
      </c>
      <c r="F13" s="12">
        <v>5000</v>
      </c>
    </row>
    <row r="14" spans="1:6" ht="32.25" customHeight="1">
      <c r="A14" s="41" t="s">
        <v>14</v>
      </c>
      <c r="B14" s="44"/>
      <c r="C14" s="44"/>
      <c r="D14" s="12">
        <v>16000</v>
      </c>
      <c r="E14" s="12">
        <v>4000</v>
      </c>
      <c r="F14" s="12">
        <v>5000</v>
      </c>
    </row>
    <row r="15" spans="1:6" ht="32.25" customHeight="1">
      <c r="A15" s="41" t="s">
        <v>15</v>
      </c>
      <c r="B15" s="44"/>
      <c r="C15" s="44"/>
      <c r="D15" s="12">
        <v>16000</v>
      </c>
      <c r="E15" s="12">
        <v>4000</v>
      </c>
      <c r="F15" s="12">
        <v>5000</v>
      </c>
    </row>
    <row r="16" spans="1:6" ht="32.25" customHeight="1">
      <c r="A16" s="42" t="s">
        <v>16</v>
      </c>
      <c r="B16" s="44"/>
      <c r="C16" s="44"/>
      <c r="D16" s="12">
        <v>16000</v>
      </c>
      <c r="E16" s="12">
        <v>4000</v>
      </c>
      <c r="F16" s="12">
        <v>5000</v>
      </c>
    </row>
    <row r="17" spans="1:6" ht="32.25" customHeight="1">
      <c r="A17" s="40" t="s">
        <v>17</v>
      </c>
      <c r="B17" s="34"/>
      <c r="C17" s="34"/>
      <c r="D17" s="12">
        <v>16000</v>
      </c>
      <c r="E17" s="12">
        <v>4000</v>
      </c>
      <c r="F17" s="12">
        <v>5000</v>
      </c>
    </row>
    <row r="18" spans="1:3" ht="32.25" customHeight="1">
      <c r="A18" s="52" t="s">
        <v>18</v>
      </c>
      <c r="B18" s="43">
        <f>SUM(B6:B17)</f>
        <v>0</v>
      </c>
      <c r="C18" s="43">
        <f>SUM(C6:C17)</f>
        <v>0</v>
      </c>
    </row>
    <row r="19" spans="2:3" ht="55.5" customHeight="1">
      <c r="B19" s="2"/>
      <c r="C19" s="2"/>
    </row>
  </sheetData>
  <sheetProtection algorithmName="SHA-512" hashValue="gHB3VAZyrRZ1k8S5/mZMUYgUKEW9V32oBBWj3SIvBpxW1YS/uIHz78V+BWnjnXfzoqXtPDNU8GJoGnLlMCYwGA==" saltValue="OXoHvJMtjqHECBp0GOnhqA==" spinCount="100000" sheet="1" objects="1" scenarios="1"/>
  <mergeCells count="4">
    <mergeCell ref="A1:C1"/>
    <mergeCell ref="A2:B2"/>
    <mergeCell ref="A3:B3"/>
    <mergeCell ref="A4:C4"/>
  </mergeCells>
  <dataValidations count="1">
    <dataValidation type="list" allowBlank="1" showInputMessage="1" showErrorMessage="1" sqref="C2">
      <formula1>'Celkem '!$J$7:$J$16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AF541-2BE3-4AA0-8D94-14BD5F50339D}">
  <sheetPr>
    <pageSetUpPr fitToPage="1"/>
  </sheetPr>
  <dimension ref="A1:F19"/>
  <sheetViews>
    <sheetView view="pageBreakPreview" zoomScaleSheetLayoutView="100" workbookViewId="0" topLeftCell="A1">
      <selection activeCell="C3" sqref="C3"/>
    </sheetView>
  </sheetViews>
  <sheetFormatPr defaultColWidth="9.140625" defaultRowHeight="15"/>
  <cols>
    <col min="1" max="1" width="20.00390625" style="1" customWidth="1"/>
    <col min="2" max="3" width="35.8515625" style="1" customWidth="1"/>
    <col min="4" max="6" width="9.140625" style="1" hidden="1" customWidth="1"/>
    <col min="7" max="16384" width="9.140625" style="1" customWidth="1"/>
  </cols>
  <sheetData>
    <row r="1" spans="1:3" ht="24" thickBot="1">
      <c r="A1" s="75" t="s">
        <v>0</v>
      </c>
      <c r="B1" s="76"/>
      <c r="C1" s="76"/>
    </row>
    <row r="2" spans="1:3" ht="24" thickBot="1">
      <c r="A2" s="73" t="s">
        <v>1</v>
      </c>
      <c r="B2" s="74"/>
      <c r="C2" s="8">
        <v>2027</v>
      </c>
    </row>
    <row r="3" spans="1:3" ht="26.25" customHeight="1" thickBot="1">
      <c r="A3" s="71" t="s">
        <v>2</v>
      </c>
      <c r="B3" s="72"/>
      <c r="C3" s="68"/>
    </row>
    <row r="4" spans="1:3" ht="24" thickBot="1">
      <c r="A4" s="69"/>
      <c r="B4" s="70"/>
      <c r="C4" s="70"/>
    </row>
    <row r="5" spans="1:5" ht="60" customHeight="1">
      <c r="A5" s="7" t="s">
        <v>3</v>
      </c>
      <c r="B5" s="9" t="s">
        <v>4</v>
      </c>
      <c r="C5" s="48" t="s">
        <v>5</v>
      </c>
      <c r="D5" s="29">
        <v>0.8</v>
      </c>
      <c r="E5" s="29">
        <v>0.2</v>
      </c>
    </row>
    <row r="6" spans="1:6" ht="32.25" customHeight="1">
      <c r="A6" s="39" t="s">
        <v>6</v>
      </c>
      <c r="B6" s="15"/>
      <c r="C6" s="34"/>
      <c r="D6" s="12">
        <v>16000</v>
      </c>
      <c r="E6" s="12">
        <v>4000</v>
      </c>
      <c r="F6" s="12">
        <v>5000</v>
      </c>
    </row>
    <row r="7" spans="1:6" ht="32.25" customHeight="1">
      <c r="A7" s="40" t="s">
        <v>7</v>
      </c>
      <c r="B7" s="36"/>
      <c r="C7" s="36"/>
      <c r="D7" s="12">
        <v>16000</v>
      </c>
      <c r="E7" s="12">
        <v>4000</v>
      </c>
      <c r="F7" s="12">
        <v>5000</v>
      </c>
    </row>
    <row r="8" spans="1:6" ht="32.25" customHeight="1">
      <c r="A8" s="41" t="s">
        <v>8</v>
      </c>
      <c r="B8" s="36"/>
      <c r="C8" s="36"/>
      <c r="D8" s="12">
        <v>16000</v>
      </c>
      <c r="E8" s="12">
        <v>4000</v>
      </c>
      <c r="F8" s="12">
        <v>5000</v>
      </c>
    </row>
    <row r="9" spans="1:6" ht="32.25" customHeight="1">
      <c r="A9" s="42" t="s">
        <v>9</v>
      </c>
      <c r="B9" s="36"/>
      <c r="C9" s="36"/>
      <c r="D9" s="12">
        <v>16000</v>
      </c>
      <c r="E9" s="12">
        <v>4000</v>
      </c>
      <c r="F9" s="12">
        <v>5000</v>
      </c>
    </row>
    <row r="10" spans="1:6" ht="32.25" customHeight="1">
      <c r="A10" s="40" t="s">
        <v>10</v>
      </c>
      <c r="B10" s="36"/>
      <c r="C10" s="36"/>
      <c r="D10" s="12">
        <v>16000</v>
      </c>
      <c r="E10" s="12">
        <v>4000</v>
      </c>
      <c r="F10" s="12">
        <v>5000</v>
      </c>
    </row>
    <row r="11" spans="1:6" ht="32.25" customHeight="1">
      <c r="A11" s="41" t="s">
        <v>11</v>
      </c>
      <c r="B11" s="36"/>
      <c r="C11" s="36"/>
      <c r="D11" s="12">
        <v>16000</v>
      </c>
      <c r="E11" s="12">
        <v>4000</v>
      </c>
      <c r="F11" s="12">
        <v>5000</v>
      </c>
    </row>
    <row r="12" spans="1:6" ht="32.25" customHeight="1">
      <c r="A12" s="41" t="s">
        <v>12</v>
      </c>
      <c r="B12" s="36"/>
      <c r="C12" s="36"/>
      <c r="D12" s="12">
        <v>16000</v>
      </c>
      <c r="E12" s="12">
        <v>4000</v>
      </c>
      <c r="F12" s="12">
        <v>5000</v>
      </c>
    </row>
    <row r="13" spans="1:6" ht="32.25" customHeight="1">
      <c r="A13" s="41" t="s">
        <v>13</v>
      </c>
      <c r="B13" s="36"/>
      <c r="C13" s="36"/>
      <c r="D13" s="12">
        <v>16000</v>
      </c>
      <c r="E13" s="12">
        <v>4000</v>
      </c>
      <c r="F13" s="12">
        <v>5000</v>
      </c>
    </row>
    <row r="14" spans="1:6" ht="32.25" customHeight="1">
      <c r="A14" s="41" t="s">
        <v>14</v>
      </c>
      <c r="B14" s="36"/>
      <c r="C14" s="36"/>
      <c r="D14" s="12">
        <v>16000</v>
      </c>
      <c r="E14" s="12">
        <v>4000</v>
      </c>
      <c r="F14" s="12">
        <v>5000</v>
      </c>
    </row>
    <row r="15" spans="1:6" ht="32.25" customHeight="1">
      <c r="A15" s="41" t="s">
        <v>15</v>
      </c>
      <c r="B15" s="36"/>
      <c r="C15" s="36"/>
      <c r="D15" s="12">
        <v>16000</v>
      </c>
      <c r="E15" s="12">
        <v>4000</v>
      </c>
      <c r="F15" s="12">
        <v>5000</v>
      </c>
    </row>
    <row r="16" spans="1:6" ht="32.25" customHeight="1">
      <c r="A16" s="41" t="s">
        <v>16</v>
      </c>
      <c r="B16" s="36"/>
      <c r="C16" s="36"/>
      <c r="D16" s="12">
        <v>16000</v>
      </c>
      <c r="E16" s="12">
        <v>4000</v>
      </c>
      <c r="F16" s="12">
        <v>5000</v>
      </c>
    </row>
    <row r="17" spans="1:6" ht="32.25" customHeight="1">
      <c r="A17" s="40" t="s">
        <v>17</v>
      </c>
      <c r="B17" s="36"/>
      <c r="C17" s="36"/>
      <c r="D17" s="12">
        <v>16000</v>
      </c>
      <c r="E17" s="12">
        <v>4000</v>
      </c>
      <c r="F17" s="12">
        <v>5000</v>
      </c>
    </row>
    <row r="18" spans="1:3" ht="32.25" customHeight="1">
      <c r="A18" s="52" t="s">
        <v>18</v>
      </c>
      <c r="B18" s="43">
        <f>SUM(B6:B17)</f>
        <v>0</v>
      </c>
      <c r="C18" s="43">
        <f>SUM(C6:C17)</f>
        <v>0</v>
      </c>
    </row>
    <row r="19" spans="2:3" ht="55.5" customHeight="1">
      <c r="B19" s="2"/>
      <c r="C19" s="2"/>
    </row>
  </sheetData>
  <sheetProtection algorithmName="SHA-512" hashValue="WPrZhjZM1x8RlH/nfedwa1AC+dEiXpQFjXzjmAv3xKQD7H9PsuGn3gJTo9KNH0JVfpJDpaaDFDZWvR+dtalzlw==" saltValue="Qg1j8vuGFqIikVfJCm6ufA==" spinCount="100000" sheet="1" objects="1" scenarios="1"/>
  <mergeCells count="4">
    <mergeCell ref="A1:C1"/>
    <mergeCell ref="A2:B2"/>
    <mergeCell ref="A3:B3"/>
    <mergeCell ref="A4:C4"/>
  </mergeCells>
  <dataValidations count="1">
    <dataValidation type="list" allowBlank="1" showInputMessage="1" showErrorMessage="1" sqref="C2">
      <formula1>'Celkem '!$J$7:$J$16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73326-0312-424A-B978-19AFA821AB23}">
  <sheetPr>
    <pageSetUpPr fitToPage="1"/>
  </sheetPr>
  <dimension ref="A1:F19"/>
  <sheetViews>
    <sheetView view="pageBreakPreview" zoomScaleSheetLayoutView="100" workbookViewId="0" topLeftCell="A1">
      <selection activeCell="C3" sqref="C3"/>
    </sheetView>
  </sheetViews>
  <sheetFormatPr defaultColWidth="9.140625" defaultRowHeight="15"/>
  <cols>
    <col min="1" max="1" width="20.00390625" style="1" customWidth="1"/>
    <col min="2" max="3" width="35.8515625" style="1" customWidth="1"/>
    <col min="4" max="4" width="8.421875" style="1" hidden="1" customWidth="1"/>
    <col min="5" max="6" width="9.140625" style="1" hidden="1" customWidth="1"/>
    <col min="7" max="16384" width="9.140625" style="1" customWidth="1"/>
  </cols>
  <sheetData>
    <row r="1" spans="1:3" ht="24" thickBot="1">
      <c r="A1" s="75" t="s">
        <v>0</v>
      </c>
      <c r="B1" s="76"/>
      <c r="C1" s="76"/>
    </row>
    <row r="2" spans="1:3" ht="24" thickBot="1">
      <c r="A2" s="73" t="s">
        <v>1</v>
      </c>
      <c r="B2" s="74"/>
      <c r="C2" s="8">
        <v>2028</v>
      </c>
    </row>
    <row r="3" spans="1:3" ht="26.25" customHeight="1" thickBot="1">
      <c r="A3" s="71" t="s">
        <v>2</v>
      </c>
      <c r="B3" s="72"/>
      <c r="C3" s="68"/>
    </row>
    <row r="4" spans="1:3" ht="24" thickBot="1">
      <c r="A4" s="69"/>
      <c r="B4" s="70"/>
      <c r="C4" s="70"/>
    </row>
    <row r="5" spans="1:5" ht="60" customHeight="1">
      <c r="A5" s="7" t="s">
        <v>3</v>
      </c>
      <c r="B5" s="9" t="s">
        <v>4</v>
      </c>
      <c r="C5" s="48" t="s">
        <v>5</v>
      </c>
      <c r="D5" s="29">
        <v>0.8</v>
      </c>
      <c r="E5" s="29">
        <v>0.2</v>
      </c>
    </row>
    <row r="6" spans="1:6" ht="32.25" customHeight="1">
      <c r="A6" s="38" t="s">
        <v>6</v>
      </c>
      <c r="B6" s="35"/>
      <c r="C6" s="44"/>
      <c r="D6" s="12">
        <v>16000</v>
      </c>
      <c r="E6" s="12">
        <v>4000</v>
      </c>
      <c r="F6" s="12">
        <v>5000</v>
      </c>
    </row>
    <row r="7" spans="1:6" ht="32.25" customHeight="1">
      <c r="A7" s="11" t="s">
        <v>7</v>
      </c>
      <c r="B7" s="44"/>
      <c r="C7" s="44"/>
      <c r="D7" s="12">
        <v>16000</v>
      </c>
      <c r="E7" s="12">
        <v>4000</v>
      </c>
      <c r="F7" s="12">
        <v>5000</v>
      </c>
    </row>
    <row r="8" spans="1:6" ht="32.25" customHeight="1">
      <c r="A8" s="10" t="s">
        <v>8</v>
      </c>
      <c r="B8" s="44"/>
      <c r="C8" s="44"/>
      <c r="D8" s="12">
        <v>16000</v>
      </c>
      <c r="E8" s="12">
        <v>4000</v>
      </c>
      <c r="F8" s="12">
        <v>5000</v>
      </c>
    </row>
    <row r="9" spans="1:6" ht="32.25" customHeight="1">
      <c r="A9" s="13" t="s">
        <v>9</v>
      </c>
      <c r="B9" s="44"/>
      <c r="C9" s="44"/>
      <c r="D9" s="12">
        <v>16000</v>
      </c>
      <c r="E9" s="12">
        <v>4000</v>
      </c>
      <c r="F9" s="12">
        <v>5000</v>
      </c>
    </row>
    <row r="10" spans="1:6" ht="32.25" customHeight="1">
      <c r="A10" s="11" t="s">
        <v>10</v>
      </c>
      <c r="B10" s="44"/>
      <c r="C10" s="44"/>
      <c r="D10" s="12">
        <v>16000</v>
      </c>
      <c r="E10" s="12">
        <v>4000</v>
      </c>
      <c r="F10" s="12">
        <v>5000</v>
      </c>
    </row>
    <row r="11" spans="1:6" ht="32.25" customHeight="1">
      <c r="A11" s="10" t="s">
        <v>11</v>
      </c>
      <c r="B11" s="44"/>
      <c r="C11" s="44"/>
      <c r="D11" s="12">
        <v>16000</v>
      </c>
      <c r="E11" s="12">
        <v>4000</v>
      </c>
      <c r="F11" s="12">
        <v>5000</v>
      </c>
    </row>
    <row r="12" spans="1:6" ht="32.25" customHeight="1">
      <c r="A12" s="10" t="s">
        <v>12</v>
      </c>
      <c r="B12" s="44"/>
      <c r="C12" s="44"/>
      <c r="D12" s="12">
        <v>16000</v>
      </c>
      <c r="E12" s="12">
        <v>4000</v>
      </c>
      <c r="F12" s="12">
        <v>5000</v>
      </c>
    </row>
    <row r="13" spans="1:6" ht="32.25" customHeight="1">
      <c r="A13" s="10" t="s">
        <v>13</v>
      </c>
      <c r="B13" s="44"/>
      <c r="C13" s="44"/>
      <c r="D13" s="12">
        <v>16000</v>
      </c>
      <c r="E13" s="12">
        <v>4000</v>
      </c>
      <c r="F13" s="12">
        <v>5000</v>
      </c>
    </row>
    <row r="14" spans="1:6" ht="32.25" customHeight="1">
      <c r="A14" s="10" t="s">
        <v>14</v>
      </c>
      <c r="B14" s="44"/>
      <c r="C14" s="44"/>
      <c r="D14" s="12">
        <v>16000</v>
      </c>
      <c r="E14" s="12">
        <v>4000</v>
      </c>
      <c r="F14" s="12">
        <v>5000</v>
      </c>
    </row>
    <row r="15" spans="1:6" ht="32.25" customHeight="1">
      <c r="A15" s="10" t="s">
        <v>15</v>
      </c>
      <c r="B15" s="44"/>
      <c r="C15" s="44"/>
      <c r="D15" s="12">
        <v>16000</v>
      </c>
      <c r="E15" s="12">
        <v>4000</v>
      </c>
      <c r="F15" s="12">
        <v>5000</v>
      </c>
    </row>
    <row r="16" spans="1:6" ht="32.25" customHeight="1">
      <c r="A16" s="13" t="s">
        <v>16</v>
      </c>
      <c r="B16" s="44"/>
      <c r="C16" s="44"/>
      <c r="D16" s="12">
        <v>16000</v>
      </c>
      <c r="E16" s="12">
        <v>4000</v>
      </c>
      <c r="F16" s="12">
        <v>5000</v>
      </c>
    </row>
    <row r="17" spans="1:6" ht="32.25" customHeight="1">
      <c r="A17" s="10" t="s">
        <v>17</v>
      </c>
      <c r="B17" s="44"/>
      <c r="C17" s="44"/>
      <c r="D17" s="12">
        <v>16000</v>
      </c>
      <c r="E17" s="12">
        <v>4000</v>
      </c>
      <c r="F17" s="12">
        <v>5000</v>
      </c>
    </row>
    <row r="18" spans="1:3" ht="32.25" customHeight="1">
      <c r="A18" s="52" t="s">
        <v>18</v>
      </c>
      <c r="B18" s="43">
        <f>SUM(B6:B17)</f>
        <v>0</v>
      </c>
      <c r="C18" s="43">
        <f>SUM(C6:C17)</f>
        <v>0</v>
      </c>
    </row>
    <row r="19" spans="2:3" ht="55.5" customHeight="1">
      <c r="B19" s="2"/>
      <c r="C19" s="2"/>
    </row>
  </sheetData>
  <sheetProtection algorithmName="SHA-512" hashValue="HjxgZgT6RlBxSZ1VSBb9d2zJieAPCeZwkKPQRBLSAxnbbeIiL4mB5U60b3RN87gS5IUzegpwacnflbYWwrwJKA==" saltValue="fVGo1FjDvjSFYy8TnX8Q0g==" spinCount="100000" sheet="1" objects="1" scenarios="1"/>
  <mergeCells count="4">
    <mergeCell ref="A1:C1"/>
    <mergeCell ref="A2:B2"/>
    <mergeCell ref="A3:B3"/>
    <mergeCell ref="A4:C4"/>
  </mergeCells>
  <dataValidations count="1">
    <dataValidation type="list" allowBlank="1" showInputMessage="1" showErrorMessage="1" sqref="C2">
      <formula1>'Celkem '!$J$7:$J$16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AC168-D147-4C8B-B578-50437C03854F}">
  <dimension ref="A2:L51"/>
  <sheetViews>
    <sheetView tabSelected="1" view="pageBreakPreview" zoomScaleSheetLayoutView="100" workbookViewId="0" topLeftCell="A1">
      <selection activeCell="I6" sqref="I6"/>
    </sheetView>
  </sheetViews>
  <sheetFormatPr defaultColWidth="9.140625" defaultRowHeight="15"/>
  <cols>
    <col min="1" max="1" width="5.140625" style="0" customWidth="1"/>
    <col min="2" max="2" width="20.00390625" style="0" customWidth="1"/>
    <col min="3" max="4" width="35.8515625" style="0" customWidth="1"/>
    <col min="5" max="5" width="18.421875" style="0" customWidth="1"/>
    <col min="6" max="6" width="26.57421875" style="0" customWidth="1"/>
    <col min="7" max="7" width="33.140625" style="0" customWidth="1"/>
    <col min="9" max="9" width="10.00390625" style="0" bestFit="1" customWidth="1"/>
    <col min="10" max="10" width="9.140625" style="0" hidden="1" customWidth="1"/>
  </cols>
  <sheetData>
    <row r="2" ht="21">
      <c r="B2" s="66" t="s">
        <v>48</v>
      </c>
    </row>
    <row r="4" ht="15">
      <c r="B4" s="14" t="s">
        <v>19</v>
      </c>
    </row>
    <row r="5" ht="15.75" thickBot="1"/>
    <row r="6" spans="1:7" ht="59.25" thickBot="1">
      <c r="A6" s="14" t="s">
        <v>20</v>
      </c>
      <c r="B6" s="7" t="s">
        <v>21</v>
      </c>
      <c r="C6" s="6" t="s">
        <v>4</v>
      </c>
      <c r="D6" s="9" t="s">
        <v>5</v>
      </c>
      <c r="E6" s="65" t="s">
        <v>22</v>
      </c>
      <c r="F6" s="82" t="s">
        <v>23</v>
      </c>
      <c r="G6" s="83"/>
    </row>
    <row r="7" spans="2:10" ht="23.25">
      <c r="B7" s="84">
        <v>2024</v>
      </c>
      <c r="C7" s="88">
        <f>'I rok'!B18</f>
        <v>0</v>
      </c>
      <c r="D7" s="88">
        <f>'I rok'!C18</f>
        <v>0</v>
      </c>
      <c r="E7" s="78">
        <f>SUMIF('I rok'!B6:B17,"&gt;0",'I rok'!D6:D17)</f>
        <v>0</v>
      </c>
      <c r="F7" s="4" t="s">
        <v>24</v>
      </c>
      <c r="G7" s="23"/>
      <c r="H7">
        <f>E7/16000</f>
        <v>0</v>
      </c>
      <c r="J7">
        <v>2024</v>
      </c>
    </row>
    <row r="8" spans="2:10" ht="24" thickBot="1">
      <c r="B8" s="85"/>
      <c r="C8" s="89"/>
      <c r="D8" s="89"/>
      <c r="E8" s="79"/>
      <c r="F8" s="5" t="s">
        <v>25</v>
      </c>
      <c r="G8" s="24"/>
      <c r="J8">
        <v>2025</v>
      </c>
    </row>
    <row r="9" spans="2:10" ht="15">
      <c r="B9" s="84">
        <v>2025</v>
      </c>
      <c r="C9" s="88">
        <f>'II rok'!B18</f>
        <v>0</v>
      </c>
      <c r="D9" s="88">
        <f>'II rok'!C18</f>
        <v>0</v>
      </c>
      <c r="E9" s="78">
        <f>SUMIF('II rok'!B6:B17,"&gt;0",'II rok'!D6:D17)</f>
        <v>0</v>
      </c>
      <c r="F9" s="4" t="s">
        <v>24</v>
      </c>
      <c r="G9" s="23"/>
      <c r="H9">
        <f>E9/16000</f>
        <v>0</v>
      </c>
      <c r="J9">
        <v>2026</v>
      </c>
    </row>
    <row r="10" spans="2:10" ht="24" thickBot="1">
      <c r="B10" s="85"/>
      <c r="C10" s="89"/>
      <c r="D10" s="89"/>
      <c r="E10" s="79"/>
      <c r="F10" s="5" t="s">
        <v>25</v>
      </c>
      <c r="G10" s="24"/>
      <c r="J10">
        <v>2027</v>
      </c>
    </row>
    <row r="11" spans="2:10" ht="23.25">
      <c r="B11" s="84">
        <v>2026</v>
      </c>
      <c r="C11" s="88">
        <f>'III rok'!B18</f>
        <v>0</v>
      </c>
      <c r="D11" s="88">
        <f>'III rok'!C18</f>
        <v>0</v>
      </c>
      <c r="E11" s="78">
        <f>SUMIF('III rok'!B6:B17,"&gt;0",'III rok'!D6:D17)</f>
        <v>0</v>
      </c>
      <c r="F11" s="4" t="s">
        <v>24</v>
      </c>
      <c r="G11" s="23"/>
      <c r="H11">
        <f>E11/16000</f>
        <v>0</v>
      </c>
      <c r="J11">
        <v>2028</v>
      </c>
    </row>
    <row r="12" spans="2:10" ht="24" thickBot="1">
      <c r="B12" s="85"/>
      <c r="C12" s="89"/>
      <c r="D12" s="89"/>
      <c r="E12" s="79"/>
      <c r="F12" s="5" t="s">
        <v>25</v>
      </c>
      <c r="G12" s="24"/>
      <c r="J12">
        <v>2029</v>
      </c>
    </row>
    <row r="13" spans="2:10" ht="23.25">
      <c r="B13" s="84">
        <v>2027</v>
      </c>
      <c r="C13" s="88">
        <f>'IV rok'!B18</f>
        <v>0</v>
      </c>
      <c r="D13" s="88">
        <f>'IV rok'!C18</f>
        <v>0</v>
      </c>
      <c r="E13" s="78">
        <f>SUMIF('IV rok'!B6:B17,"&gt;0",'IV rok'!D6:D17)</f>
        <v>0</v>
      </c>
      <c r="F13" s="4" t="s">
        <v>24</v>
      </c>
      <c r="G13" s="47"/>
      <c r="H13">
        <f>E13/16000</f>
        <v>0</v>
      </c>
      <c r="J13">
        <v>2030</v>
      </c>
    </row>
    <row r="14" spans="2:10" ht="24" thickBot="1">
      <c r="B14" s="85"/>
      <c r="C14" s="89"/>
      <c r="D14" s="89"/>
      <c r="E14" s="79"/>
      <c r="F14" s="5" t="s">
        <v>25</v>
      </c>
      <c r="G14" s="24"/>
      <c r="J14">
        <v>2031</v>
      </c>
    </row>
    <row r="15" spans="2:10" ht="23.25">
      <c r="B15" s="84">
        <v>2028</v>
      </c>
      <c r="C15" s="88">
        <f>'V rok'!B18</f>
        <v>0</v>
      </c>
      <c r="D15" s="88">
        <f>'V rok'!C18</f>
        <v>0</v>
      </c>
      <c r="E15" s="78">
        <f>SUMIF('V rok'!B6:B17,"&gt;0",'V rok'!D6:D17)</f>
        <v>0</v>
      </c>
      <c r="F15" s="4" t="s">
        <v>24</v>
      </c>
      <c r="G15" s="47"/>
      <c r="H15">
        <f>E15/16000</f>
        <v>0</v>
      </c>
      <c r="J15">
        <v>2032</v>
      </c>
    </row>
    <row r="16" spans="2:10" ht="24" thickBot="1">
      <c r="B16" s="85"/>
      <c r="C16" s="89"/>
      <c r="D16" s="89"/>
      <c r="E16" s="79"/>
      <c r="F16" s="5" t="s">
        <v>25</v>
      </c>
      <c r="G16" s="24"/>
      <c r="J16">
        <v>2033</v>
      </c>
    </row>
    <row r="17" spans="2:11" ht="24" thickBot="1">
      <c r="B17" s="3" t="s">
        <v>18</v>
      </c>
      <c r="C17" s="16">
        <f>SUM(C7:C16)</f>
        <v>0</v>
      </c>
      <c r="D17" s="17">
        <f>SUM(D7:D16)</f>
        <v>0</v>
      </c>
      <c r="E17" s="86">
        <f>SUM(E7:E16)</f>
        <v>0</v>
      </c>
      <c r="F17" s="25" t="s">
        <v>26</v>
      </c>
      <c r="G17" s="26">
        <f>G7+G9+G11+G13+G15</f>
        <v>0</v>
      </c>
      <c r="H17" s="56" t="str">
        <f>IF(E17=SUM(G17+G18),"OK","předpokládaná výše dotace není rovna požadavku od ÚK")</f>
        <v>OK</v>
      </c>
      <c r="I17" s="57"/>
      <c r="J17" s="57"/>
      <c r="K17" s="57"/>
    </row>
    <row r="18" spans="2:12" ht="24" thickBot="1">
      <c r="B18" s="20" t="s">
        <v>27</v>
      </c>
      <c r="C18" s="21"/>
      <c r="D18" s="19">
        <f>C17+D17</f>
        <v>0</v>
      </c>
      <c r="E18" s="87"/>
      <c r="F18" s="27" t="s">
        <v>28</v>
      </c>
      <c r="G18" s="28">
        <f>G8+G10+G12+G14+G16</f>
        <v>0</v>
      </c>
      <c r="H18" s="61" t="s">
        <v>29</v>
      </c>
      <c r="I18" s="62">
        <f>(E17/133.8)*100</f>
        <v>0</v>
      </c>
      <c r="J18" s="63"/>
      <c r="K18" s="64">
        <v>1</v>
      </c>
      <c r="L18" s="58" t="s">
        <v>30</v>
      </c>
    </row>
    <row r="19" spans="2:12" ht="24" thickBot="1">
      <c r="B19" s="22" t="s">
        <v>31</v>
      </c>
      <c r="C19" s="18"/>
      <c r="D19" s="67" t="s">
        <v>49</v>
      </c>
      <c r="H19" s="58"/>
      <c r="I19" s="59">
        <f>E17-I18</f>
        <v>0</v>
      </c>
      <c r="J19" s="58"/>
      <c r="K19" s="60">
        <v>0.338</v>
      </c>
      <c r="L19" s="58" t="s">
        <v>25</v>
      </c>
    </row>
    <row r="21" spans="1:2" ht="15.75" thickBot="1">
      <c r="A21" s="14" t="s">
        <v>32</v>
      </c>
      <c r="B21" s="14" t="s">
        <v>33</v>
      </c>
    </row>
    <row r="22" spans="2:3" ht="39.75" thickBot="1">
      <c r="B22" s="31" t="s">
        <v>21</v>
      </c>
      <c r="C22" s="65" t="s">
        <v>22</v>
      </c>
    </row>
    <row r="23" spans="2:3" ht="15" customHeight="1">
      <c r="B23" s="32" t="s">
        <v>34</v>
      </c>
      <c r="C23" s="53">
        <f>SUMIF('I rok'!B6:B17,"&gt;0",'I rok'!E6:E17)</f>
        <v>0</v>
      </c>
    </row>
    <row r="24" spans="2:3" ht="15.75" customHeight="1">
      <c r="B24" s="33" t="s">
        <v>35</v>
      </c>
      <c r="C24" s="54">
        <f>SUMIF('II rok'!B6:B17,"&gt;0",'II rok'!E6:E17)</f>
        <v>0</v>
      </c>
    </row>
    <row r="25" spans="2:3" ht="15">
      <c r="B25" s="33" t="s">
        <v>36</v>
      </c>
      <c r="C25" s="54">
        <f>SUMIF('III rok'!B6:B17,"&gt;0",'III rok'!E6:E17)</f>
        <v>0</v>
      </c>
    </row>
    <row r="26" spans="2:3" ht="15">
      <c r="B26" s="33" t="s">
        <v>37</v>
      </c>
      <c r="C26" s="54">
        <f>SUMIF('IV rok'!B6:B17,"&gt;0",'IV rok'!E6:E17)</f>
        <v>0</v>
      </c>
    </row>
    <row r="27" spans="2:3" ht="15.75" thickBot="1">
      <c r="B27" s="45" t="s">
        <v>38</v>
      </c>
      <c r="C27" s="55">
        <f>SUMIF('V rok'!B6:B17,"&gt;0",'V rok'!E6:E17)</f>
        <v>0</v>
      </c>
    </row>
    <row r="28" ht="15.75" thickBot="1">
      <c r="C28" s="30">
        <f>SUM(C23:C27)</f>
        <v>0</v>
      </c>
    </row>
    <row r="31" spans="1:2" ht="15.75" thickBot="1">
      <c r="A31" s="14" t="s">
        <v>39</v>
      </c>
      <c r="B31" s="14" t="s">
        <v>40</v>
      </c>
    </row>
    <row r="32" spans="2:3" ht="39.75" thickBot="1">
      <c r="B32" s="31" t="s">
        <v>21</v>
      </c>
      <c r="C32" s="65" t="s">
        <v>22</v>
      </c>
    </row>
    <row r="33" spans="2:3" ht="15">
      <c r="B33" s="32" t="s">
        <v>34</v>
      </c>
      <c r="C33" s="53">
        <f>SUMIF('I rok'!B6:B17,"&gt;0",'I rok'!F6:F17)</f>
        <v>0</v>
      </c>
    </row>
    <row r="34" spans="2:3" ht="15">
      <c r="B34" s="33" t="s">
        <v>35</v>
      </c>
      <c r="C34" s="54">
        <f>SUMIF('II rok'!B6:B17,"&gt;0",'II rok'!F6:F17)</f>
        <v>0</v>
      </c>
    </row>
    <row r="35" spans="2:3" ht="15">
      <c r="B35" s="33" t="s">
        <v>36</v>
      </c>
      <c r="C35" s="54">
        <f>SUMIF('III rok'!B6:B17,"&gt;0",'III rok'!F6:F17)</f>
        <v>0</v>
      </c>
    </row>
    <row r="36" spans="2:3" ht="15">
      <c r="B36" s="33" t="s">
        <v>37</v>
      </c>
      <c r="C36" s="54">
        <f>SUMIF('IV rok'!B6:B17,"&gt;0",'IV rok'!F6:F17)</f>
        <v>0</v>
      </c>
    </row>
    <row r="37" spans="2:3" ht="15.75" thickBot="1">
      <c r="B37" s="45" t="s">
        <v>38</v>
      </c>
      <c r="C37" s="55">
        <f>SUMIF('V rok'!B6:B17,"&gt;0",'V rok'!F6:F17)</f>
        <v>0</v>
      </c>
    </row>
    <row r="38" ht="15.75" thickBot="1">
      <c r="C38" s="30">
        <f>SUM(C33:C37)</f>
        <v>0</v>
      </c>
    </row>
    <row r="39" ht="15.75" thickBot="1"/>
    <row r="40" ht="15">
      <c r="E40" s="80">
        <f>E17+C28+C38</f>
        <v>0</v>
      </c>
    </row>
    <row r="41" spans="4:5" ht="15.75" thickBot="1">
      <c r="D41" s="46" t="s">
        <v>41</v>
      </c>
      <c r="E41" s="81"/>
    </row>
    <row r="43" spans="1:2" ht="15">
      <c r="A43" s="14" t="s">
        <v>42</v>
      </c>
      <c r="B43" s="14"/>
    </row>
    <row r="44" spans="1:7" ht="45.75" customHeight="1">
      <c r="A44" s="77" t="s">
        <v>43</v>
      </c>
      <c r="B44" s="77"/>
      <c r="C44" s="77"/>
      <c r="D44" s="77"/>
      <c r="E44" s="77"/>
      <c r="F44" s="77"/>
      <c r="G44" s="77"/>
    </row>
    <row r="45" spans="1:7" ht="20.25" customHeight="1">
      <c r="A45" s="77" t="s">
        <v>44</v>
      </c>
      <c r="B45" s="77"/>
      <c r="C45" s="77"/>
      <c r="D45" s="77"/>
      <c r="E45" s="77"/>
      <c r="F45" s="77"/>
      <c r="G45" s="77"/>
    </row>
    <row r="48" ht="15">
      <c r="B48" s="14" t="s">
        <v>45</v>
      </c>
    </row>
    <row r="49" ht="15">
      <c r="B49" s="14" t="s">
        <v>46</v>
      </c>
    </row>
    <row r="50" ht="15">
      <c r="B50" s="14"/>
    </row>
    <row r="51" ht="15">
      <c r="B51" s="14" t="s">
        <v>47</v>
      </c>
    </row>
  </sheetData>
  <sheetProtection algorithmName="SHA-512" hashValue="gUTHdY09INkk8G/BrNS3K3+WRsgF5C0e2G6PNyRuADu2OEy9vJPLSYrNenN791PKd2B166P1uqrzLZ0nL/Au8A==" saltValue="lHTfMR5AXAAl8ImkkKd/TQ==" spinCount="100000" sheet="1" objects="1" scenarios="1"/>
  <mergeCells count="25">
    <mergeCell ref="E17:E18"/>
    <mergeCell ref="B15:B16"/>
    <mergeCell ref="C15:C16"/>
    <mergeCell ref="D15:D16"/>
    <mergeCell ref="E11:E12"/>
    <mergeCell ref="B13:B14"/>
    <mergeCell ref="C13:C14"/>
    <mergeCell ref="D13:D14"/>
    <mergeCell ref="E13:E14"/>
    <mergeCell ref="A45:G45"/>
    <mergeCell ref="E15:E16"/>
    <mergeCell ref="E40:E41"/>
    <mergeCell ref="A44:G44"/>
    <mergeCell ref="F6:G6"/>
    <mergeCell ref="B7:B8"/>
    <mergeCell ref="C7:C8"/>
    <mergeCell ref="D7:D8"/>
    <mergeCell ref="B9:B10"/>
    <mergeCell ref="C9:C10"/>
    <mergeCell ref="D9:D10"/>
    <mergeCell ref="B11:B12"/>
    <mergeCell ref="C11:C12"/>
    <mergeCell ref="D11:D12"/>
    <mergeCell ref="E7:E8"/>
    <mergeCell ref="E9:E10"/>
  </mergeCells>
  <dataValidations count="1">
    <dataValidation type="list" allowBlank="1" showInputMessage="1" showErrorMessage="1" sqref="B7:B16">
      <formula1>$J$7:$J$16</formula1>
    </dataValidation>
  </dataValidations>
  <printOptions/>
  <pageMargins left="0.7" right="0.7" top="0.787401575" bottom="0.787401575" header="0.3" footer="0.3"/>
  <pageSetup horizontalDpi="600" verticalDpi="600" orientation="portrait" paperSize="9" scale="48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60A4D657433DC4594E0E00D69007091" ma:contentTypeVersion="13" ma:contentTypeDescription="Vytvoří nový dokument" ma:contentTypeScope="" ma:versionID="68ede7842f208809241f41e9c4f4b85a">
  <xsd:schema xmlns:xsd="http://www.w3.org/2001/XMLSchema" xmlns:xs="http://www.w3.org/2001/XMLSchema" xmlns:p="http://schemas.microsoft.com/office/2006/metadata/properties" xmlns:ns2="3784ca34-a621-469f-8659-991e03ba3508" xmlns:ns3="c8f6628a-3fed-4c94-84b5-a7712d8c1326" targetNamespace="http://schemas.microsoft.com/office/2006/metadata/properties" ma:root="true" ma:fieldsID="15d0ed109c9eca64fbf82c3d2859155f" ns2:_="" ns3:_="">
    <xsd:import namespace="3784ca34-a621-469f-8659-991e03ba3508"/>
    <xsd:import namespace="c8f6628a-3fed-4c94-84b5-a7712d8c13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84ca34-a621-469f-8659-991e03ba3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a44e701a-cd32-479f-b52d-b66c252ab0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f6628a-3fed-4c94-84b5-a7712d8c132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33504c1-6623-46b4-8a17-461016a64770}" ma:internalName="TaxCatchAll" ma:showField="CatchAllData" ma:web="c8f6628a-3fed-4c94-84b5-a7712d8c13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8f6628a-3fed-4c94-84b5-a7712d8c1326" xsi:nil="true"/>
    <lcf76f155ced4ddcb4097134ff3c332f xmlns="3784ca34-a621-469f-8659-991e03ba35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30B802F-FD49-4C64-9275-99BEFA1972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84ca34-a621-469f-8659-991e03ba3508"/>
    <ds:schemaRef ds:uri="c8f6628a-3fed-4c94-84b5-a7712d8c13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745C5D-9295-49DD-91B4-480710564D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306FC9-D48E-4BF7-980F-7D8FA498F98A}">
  <ds:schemaRefs>
    <ds:schemaRef ds:uri="http://schemas.microsoft.com/office/2006/metadata/properties"/>
    <ds:schemaRef ds:uri="http://schemas.microsoft.com/office/infopath/2007/PartnerControls"/>
    <ds:schemaRef ds:uri="c8f6628a-3fed-4c94-84b5-a7712d8c1326"/>
    <ds:schemaRef ds:uri="3784ca34-a621-469f-8659-991e03ba35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Horynová Kateřina</dc:creator>
  <cp:keywords/>
  <dc:description/>
  <cp:lastModifiedBy>Horynová Kateřina</cp:lastModifiedBy>
  <dcterms:created xsi:type="dcterms:W3CDTF">2015-06-05T18:19:34Z</dcterms:created>
  <dcterms:modified xsi:type="dcterms:W3CDTF">2024-02-26T12:05:06Z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0x010100560A4D657433DC4594E0E00D69007091</vt:lpwstr>
  </property>
  <property fmtid="{D5CDD505-2E9C-101B-9397-08002B2CF9AE}" pid="3" name="MediaServiceImageTags">
    <vt:lpwstr/>
  </property>
</Properties>
</file>