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095" windowWidth="18195" windowHeight="10800" activeTab="4"/>
  </bookViews>
  <sheets>
    <sheet name="List1" sheetId="1" r:id="rId1"/>
    <sheet name="chyby" sheetId="2" r:id="rId2"/>
    <sheet name="rana peče" sheetId="3" r:id="rId3"/>
    <sheet name="List2" sheetId="4" r:id="rId4"/>
    <sheet name="List3" sheetId="5" r:id="rId5"/>
    <sheet name="List4" sheetId="6" r:id="rId6"/>
  </sheets>
  <calcPr calcId="145621"/>
</workbook>
</file>

<file path=xl/calcChain.xml><?xml version="1.0" encoding="utf-8"?>
<calcChain xmlns="http://schemas.openxmlformats.org/spreadsheetml/2006/main">
  <c r="O490" i="5"/>
  <c r="N490"/>
  <c r="O409" l="1"/>
  <c r="N409"/>
  <c r="O273"/>
  <c r="N273"/>
  <c r="O647" l="1"/>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4"/>
  <c r="O255"/>
  <c r="O256"/>
  <c r="O257"/>
  <c r="O258"/>
  <c r="O259"/>
  <c r="O260"/>
  <c r="O261"/>
  <c r="O262"/>
  <c r="O263"/>
  <c r="O264"/>
  <c r="O265"/>
  <c r="O266"/>
  <c r="O267"/>
  <c r="O268"/>
  <c r="O269"/>
  <c r="O270"/>
  <c r="O271"/>
  <c r="O272"/>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1"/>
  <c r="O362"/>
  <c r="O363"/>
  <c r="O364"/>
  <c r="O365"/>
  <c r="O366"/>
  <c r="O367"/>
  <c r="O368"/>
  <c r="O369"/>
  <c r="O370"/>
  <c r="O372"/>
  <c r="O373"/>
  <c r="O374"/>
  <c r="O375"/>
  <c r="O376"/>
  <c r="O377"/>
  <c r="O378"/>
  <c r="O379"/>
  <c r="O380"/>
  <c r="O381"/>
  <c r="O382"/>
  <c r="O383"/>
  <c r="O384"/>
  <c r="O385"/>
  <c r="O386"/>
  <c r="O388"/>
  <c r="O389"/>
  <c r="O390"/>
  <c r="O391"/>
  <c r="O392"/>
  <c r="O393"/>
  <c r="O394"/>
  <c r="O395"/>
  <c r="O396"/>
  <c r="O397"/>
  <c r="O398"/>
  <c r="O399"/>
  <c r="O400"/>
  <c r="O401"/>
  <c r="O402"/>
  <c r="O403"/>
  <c r="O404"/>
  <c r="O405"/>
  <c r="O406"/>
  <c r="O407"/>
  <c r="O408"/>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1"/>
  <c r="O492"/>
  <c r="O493"/>
  <c r="O494"/>
  <c r="O495"/>
  <c r="O496"/>
  <c r="O497"/>
  <c r="O498"/>
  <c r="O499"/>
  <c r="O500"/>
  <c r="O501"/>
  <c r="O502"/>
  <c r="O503"/>
  <c r="O504"/>
  <c r="O505"/>
  <c r="O506"/>
  <c r="O507"/>
  <c r="O508"/>
  <c r="O509"/>
  <c r="O510"/>
  <c r="O511"/>
  <c r="O512"/>
  <c r="O513"/>
  <c r="O514"/>
  <c r="O515"/>
  <c r="O516"/>
  <c r="O517"/>
  <c r="O518"/>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8"/>
  <c r="N247"/>
  <c r="N248"/>
  <c r="N249"/>
  <c r="N250"/>
  <c r="N251"/>
  <c r="N252"/>
  <c r="N254"/>
  <c r="N255"/>
  <c r="N256"/>
  <c r="N257"/>
  <c r="N258"/>
  <c r="N259"/>
  <c r="N260"/>
  <c r="N261"/>
  <c r="N262"/>
  <c r="N263"/>
  <c r="N264"/>
  <c r="N265"/>
  <c r="N266"/>
  <c r="N267"/>
  <c r="N268"/>
  <c r="N269"/>
  <c r="N270"/>
  <c r="N271"/>
  <c r="N272"/>
  <c r="N274"/>
  <c r="N275"/>
  <c r="N276"/>
  <c r="N277"/>
  <c r="N278"/>
  <c r="N279"/>
  <c r="N280"/>
  <c r="N281"/>
  <c r="N282"/>
  <c r="N283"/>
  <c r="N284"/>
  <c r="N285"/>
  <c r="N286"/>
  <c r="N287"/>
  <c r="N288"/>
  <c r="N289"/>
  <c r="N290"/>
  <c r="N291"/>
  <c r="N292"/>
  <c r="N293"/>
  <c r="N294"/>
  <c r="N295"/>
  <c r="N296"/>
  <c r="N297"/>
  <c r="N298"/>
  <c r="N299"/>
  <c r="N300"/>
  <c r="N301"/>
  <c r="N302"/>
  <c r="N303"/>
  <c r="N304"/>
  <c r="N305"/>
  <c r="N306"/>
  <c r="N307"/>
  <c r="N308"/>
  <c r="N309"/>
  <c r="N310"/>
  <c r="N311"/>
  <c r="N312"/>
  <c r="N313"/>
  <c r="N315"/>
  <c r="N316"/>
  <c r="N317"/>
  <c r="N318"/>
  <c r="N319"/>
  <c r="N320"/>
  <c r="N321"/>
  <c r="N322"/>
  <c r="N323"/>
  <c r="N324"/>
  <c r="N325"/>
  <c r="N326"/>
  <c r="N327"/>
  <c r="N328"/>
  <c r="N329"/>
  <c r="N330"/>
  <c r="N331"/>
  <c r="N332"/>
  <c r="N333"/>
  <c r="N334"/>
  <c r="N335"/>
  <c r="N336"/>
  <c r="N337"/>
  <c r="N338"/>
  <c r="N339"/>
  <c r="N340"/>
  <c r="N341"/>
  <c r="N342"/>
  <c r="N343"/>
  <c r="N344"/>
  <c r="N345"/>
  <c r="N346"/>
  <c r="N347"/>
  <c r="N348"/>
  <c r="N349"/>
  <c r="N350"/>
  <c r="N351"/>
  <c r="N352"/>
  <c r="N353"/>
  <c r="N354"/>
  <c r="N355"/>
  <c r="N356"/>
  <c r="N357"/>
  <c r="N358"/>
  <c r="N359"/>
  <c r="N361"/>
  <c r="N362"/>
  <c r="N363"/>
  <c r="N364"/>
  <c r="N365"/>
  <c r="N366"/>
  <c r="N367"/>
  <c r="N368"/>
  <c r="N369"/>
  <c r="N370"/>
  <c r="N372"/>
  <c r="N373"/>
  <c r="N374"/>
  <c r="N375"/>
  <c r="N376"/>
  <c r="N377"/>
  <c r="N378"/>
  <c r="N379"/>
  <c r="N380"/>
  <c r="N381"/>
  <c r="N382"/>
  <c r="N383"/>
  <c r="N384"/>
  <c r="N385"/>
  <c r="N386"/>
  <c r="N388"/>
  <c r="N389"/>
  <c r="N390"/>
  <c r="N391"/>
  <c r="N392"/>
  <c r="N393"/>
  <c r="N394"/>
  <c r="N395"/>
  <c r="N396"/>
  <c r="N397"/>
  <c r="N398"/>
  <c r="N399"/>
  <c r="N400"/>
  <c r="N401"/>
  <c r="N402"/>
  <c r="N403"/>
  <c r="N404"/>
  <c r="N405"/>
  <c r="N406"/>
  <c r="N407"/>
  <c r="N408"/>
  <c r="N410"/>
  <c r="N411"/>
  <c r="N412"/>
  <c r="N413"/>
  <c r="N414"/>
  <c r="N415"/>
  <c r="N416"/>
  <c r="N417"/>
  <c r="N418"/>
  <c r="N419"/>
  <c r="N420"/>
  <c r="N421"/>
  <c r="N422"/>
  <c r="N423"/>
  <c r="N424"/>
  <c r="N425"/>
  <c r="N426"/>
  <c r="N427"/>
  <c r="N428"/>
  <c r="N429"/>
  <c r="N430"/>
  <c r="N431"/>
  <c r="N432"/>
  <c r="N433"/>
  <c r="N434"/>
  <c r="N435"/>
  <c r="N436"/>
  <c r="N437"/>
  <c r="N438"/>
  <c r="N439"/>
  <c r="N440"/>
  <c r="N441"/>
  <c r="N442"/>
  <c r="N443"/>
  <c r="N444"/>
  <c r="N445"/>
  <c r="N446"/>
  <c r="N447"/>
  <c r="N448"/>
  <c r="N449"/>
  <c r="N450"/>
  <c r="N451"/>
  <c r="N452"/>
  <c r="N453"/>
  <c r="N454"/>
  <c r="N455"/>
  <c r="N456"/>
  <c r="N457"/>
  <c r="N458"/>
  <c r="N459"/>
  <c r="N460"/>
  <c r="N461"/>
  <c r="N462"/>
  <c r="N463"/>
  <c r="N464"/>
  <c r="N465"/>
  <c r="N466"/>
  <c r="N467"/>
  <c r="N468"/>
  <c r="N469"/>
  <c r="N470"/>
  <c r="N471"/>
  <c r="N472"/>
  <c r="N473"/>
  <c r="N474"/>
  <c r="N475"/>
  <c r="N476"/>
  <c r="N477"/>
  <c r="N478"/>
  <c r="N479"/>
  <c r="N480"/>
  <c r="N481"/>
  <c r="N482"/>
  <c r="N483"/>
  <c r="N484"/>
  <c r="N485"/>
  <c r="N486"/>
  <c r="N487"/>
  <c r="N488"/>
  <c r="N489"/>
  <c r="N491"/>
  <c r="N492"/>
  <c r="N493"/>
  <c r="N494"/>
  <c r="N495"/>
  <c r="N496"/>
  <c r="N497"/>
  <c r="N498"/>
  <c r="N499"/>
  <c r="N500"/>
  <c r="N501"/>
  <c r="N502"/>
  <c r="N503"/>
  <c r="N504"/>
  <c r="N505"/>
  <c r="N506"/>
  <c r="N507"/>
  <c r="N508"/>
  <c r="N509"/>
  <c r="N510"/>
  <c r="N511"/>
  <c r="N512"/>
  <c r="N513"/>
  <c r="N514"/>
  <c r="N515"/>
  <c r="N516"/>
  <c r="N517"/>
  <c r="N518"/>
  <c r="N521"/>
  <c r="N522"/>
  <c r="N523"/>
  <c r="N524"/>
  <c r="N525"/>
  <c r="N526"/>
  <c r="N527"/>
  <c r="N528"/>
  <c r="N529"/>
  <c r="N530"/>
  <c r="N531"/>
  <c r="N532"/>
  <c r="N533"/>
  <c r="N534"/>
  <c r="N535"/>
  <c r="N536"/>
  <c r="N537"/>
  <c r="N538"/>
  <c r="N539"/>
  <c r="N540"/>
  <c r="N541"/>
  <c r="N542"/>
  <c r="N543"/>
  <c r="N544"/>
  <c r="N545"/>
  <c r="N546"/>
  <c r="N547"/>
  <c r="N548"/>
  <c r="N549"/>
  <c r="N550"/>
  <c r="N551"/>
  <c r="N552"/>
  <c r="N553"/>
  <c r="N554"/>
  <c r="N555"/>
  <c r="N556"/>
  <c r="N557"/>
  <c r="N558"/>
  <c r="N559"/>
  <c r="N560"/>
  <c r="N561"/>
  <c r="N562"/>
  <c r="N563"/>
  <c r="N564"/>
  <c r="N565"/>
  <c r="N566"/>
  <c r="N567"/>
  <c r="N568"/>
  <c r="N569"/>
  <c r="N570"/>
  <c r="N571"/>
  <c r="N572"/>
  <c r="N573"/>
  <c r="N574"/>
  <c r="N575"/>
  <c r="N576"/>
  <c r="N577"/>
  <c r="N578"/>
  <c r="N579"/>
  <c r="N580"/>
  <c r="N581"/>
  <c r="N582"/>
  <c r="N583"/>
  <c r="N584"/>
  <c r="N585"/>
  <c r="N586"/>
  <c r="N587"/>
  <c r="N588"/>
  <c r="N589"/>
  <c r="N590"/>
  <c r="N591"/>
  <c r="N592"/>
  <c r="N593"/>
  <c r="N594"/>
  <c r="N595"/>
  <c r="N596"/>
  <c r="N597"/>
  <c r="N598"/>
  <c r="N599"/>
  <c r="N600"/>
  <c r="N601"/>
  <c r="N602"/>
  <c r="N603"/>
  <c r="N604"/>
  <c r="N605"/>
  <c r="N606"/>
  <c r="N607"/>
  <c r="N608"/>
  <c r="N609"/>
  <c r="N610"/>
  <c r="N611"/>
  <c r="N612"/>
  <c r="N613"/>
  <c r="N614"/>
  <c r="N615"/>
  <c r="N616"/>
  <c r="N617"/>
  <c r="N618"/>
  <c r="N619"/>
  <c r="N620"/>
  <c r="N621"/>
  <c r="N622"/>
  <c r="N623"/>
  <c r="N624"/>
  <c r="N625"/>
  <c r="N626"/>
  <c r="N627"/>
  <c r="N628"/>
  <c r="N629"/>
  <c r="N630"/>
  <c r="N631"/>
  <c r="N632"/>
  <c r="N633"/>
  <c r="N634"/>
  <c r="N635"/>
  <c r="N636"/>
  <c r="N637"/>
  <c r="N638"/>
  <c r="N639"/>
  <c r="N640"/>
  <c r="N641"/>
  <c r="N642"/>
  <c r="N643"/>
  <c r="N644"/>
  <c r="N645"/>
  <c r="N646"/>
  <c r="N647"/>
  <c r="N648"/>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O7"/>
  <c r="N8"/>
  <c r="N9"/>
  <c r="N10"/>
  <c r="N11"/>
  <c r="N7"/>
  <c r="N12" l="1"/>
  <c r="K519"/>
  <c r="O519" s="1"/>
  <c r="J519"/>
  <c r="N519" s="1"/>
  <c r="K520"/>
  <c r="O520" s="1"/>
  <c r="J520"/>
  <c r="N520" s="1"/>
  <c r="K387"/>
  <c r="O387" s="1"/>
  <c r="J387"/>
  <c r="N387" s="1"/>
  <c r="K360"/>
  <c r="O360" s="1"/>
  <c r="J360"/>
  <c r="N360" s="1"/>
  <c r="J314"/>
  <c r="N314" s="1"/>
  <c r="K253"/>
  <c r="O253" s="1"/>
  <c r="J253"/>
  <c r="N253" s="1"/>
  <c r="K173"/>
  <c r="O173" s="1"/>
  <c r="J173"/>
  <c r="N173" s="1"/>
  <c r="K171"/>
  <c r="O171" s="1"/>
  <c r="J171"/>
  <c r="N171" s="1"/>
  <c r="K172"/>
  <c r="O172" s="1"/>
  <c r="J172"/>
  <c r="N172" s="1"/>
  <c r="K119"/>
  <c r="O119" s="1"/>
  <c r="J119"/>
  <c r="N119" s="1"/>
  <c r="K121"/>
  <c r="O121" s="1"/>
  <c r="J121"/>
  <c r="N121" s="1"/>
  <c r="K120"/>
  <c r="O120" s="1"/>
  <c r="J120"/>
  <c r="N120" s="1"/>
  <c r="K371"/>
  <c r="O371" s="1"/>
  <c r="J371"/>
  <c r="N371" s="1"/>
  <c r="Q552" i="1" l="1"/>
  <c r="P552"/>
  <c r="Q573"/>
  <c r="P573"/>
  <c r="Q577" l="1"/>
  <c r="P577"/>
  <c r="Q239" l="1"/>
  <c r="Q6" i="4" l="1"/>
  <c r="P6"/>
  <c r="Q5"/>
  <c r="P5"/>
  <c r="Q4"/>
  <c r="P4"/>
  <c r="Q3"/>
  <c r="P3"/>
  <c r="Q2"/>
  <c r="P2"/>
  <c r="Q53" i="1"/>
  <c r="Q311"/>
  <c r="P53"/>
  <c r="P311"/>
  <c r="Q514"/>
  <c r="P514"/>
  <c r="Q278"/>
  <c r="P278"/>
  <c r="Q115"/>
  <c r="P115"/>
  <c r="Q147" l="1"/>
  <c r="P147"/>
  <c r="Q154"/>
  <c r="P154"/>
  <c r="Q270"/>
  <c r="P270"/>
  <c r="Q279" l="1"/>
  <c r="P279"/>
  <c r="P550" l="1"/>
  <c r="Q550"/>
  <c r="P513" l="1"/>
  <c r="Q234"/>
  <c r="P582"/>
  <c r="P601"/>
  <c r="Q488"/>
  <c r="P488"/>
  <c r="Q158"/>
  <c r="P158"/>
  <c r="P234" l="1"/>
  <c r="Q581" l="1"/>
  <c r="P581"/>
  <c r="Q138"/>
  <c r="P138"/>
  <c r="O2" i="3" l="1"/>
  <c r="O3"/>
  <c r="O5"/>
  <c r="O10"/>
  <c r="O12"/>
  <c r="O14"/>
  <c r="O16"/>
  <c r="O18"/>
  <c r="Q20"/>
  <c r="P20"/>
  <c r="Q19"/>
  <c r="P19"/>
  <c r="Q17"/>
  <c r="P17"/>
  <c r="Q15"/>
  <c r="P15"/>
  <c r="Q13"/>
  <c r="P13"/>
  <c r="Q11"/>
  <c r="P11"/>
  <c r="Q9"/>
  <c r="P9"/>
  <c r="Q8"/>
  <c r="P8"/>
  <c r="Q7"/>
  <c r="P7"/>
  <c r="Q6"/>
  <c r="P6"/>
  <c r="Q4"/>
  <c r="P4"/>
  <c r="Q134" i="1" l="1"/>
  <c r="Q135"/>
  <c r="Q93" l="1"/>
  <c r="M358"/>
  <c r="Q358" s="1"/>
  <c r="L358"/>
  <c r="P358" s="1"/>
  <c r="M354"/>
  <c r="L354"/>
  <c r="M357"/>
  <c r="Q357" s="1"/>
  <c r="L357"/>
  <c r="P357" s="1"/>
  <c r="P354" l="1"/>
  <c r="Q354"/>
  <c r="P312"/>
  <c r="P313"/>
  <c r="P314"/>
  <c r="Q313"/>
  <c r="Q601" l="1"/>
  <c r="Q251" l="1"/>
  <c r="Q284"/>
  <c r="Q282"/>
  <c r="Q420"/>
  <c r="Q105"/>
  <c r="Q434"/>
  <c r="Q348"/>
  <c r="Q150"/>
  <c r="Q59"/>
  <c r="Q315"/>
  <c r="Q490"/>
  <c r="Q98"/>
  <c r="Q569"/>
  <c r="Q157"/>
  <c r="Q152"/>
  <c r="Q179"/>
  <c r="Q482"/>
  <c r="Q178"/>
  <c r="Q634"/>
  <c r="Q630"/>
  <c r="Q143"/>
  <c r="Q17"/>
  <c r="Q281"/>
  <c r="Q452"/>
  <c r="Q576"/>
  <c r="Q125"/>
  <c r="Q111"/>
  <c r="Q555"/>
  <c r="Q35"/>
  <c r="Q153"/>
  <c r="Q162"/>
  <c r="Q24"/>
  <c r="Q31"/>
  <c r="Q507"/>
  <c r="Q318"/>
  <c r="Q325"/>
  <c r="Q23"/>
  <c r="Q326"/>
  <c r="Q506"/>
  <c r="Q273"/>
  <c r="Q618"/>
  <c r="Q81"/>
  <c r="Q285"/>
  <c r="Q160"/>
  <c r="Q292"/>
  <c r="Q232"/>
  <c r="Q269"/>
  <c r="Q182"/>
  <c r="Q95"/>
  <c r="Q293"/>
  <c r="Q294"/>
  <c r="Q74"/>
  <c r="Q295"/>
  <c r="Q126"/>
  <c r="Q73"/>
  <c r="Q69"/>
  <c r="Q71"/>
  <c r="Q75"/>
  <c r="Q18"/>
  <c r="Q518"/>
  <c r="Q40"/>
  <c r="Q331"/>
  <c r="Q508"/>
  <c r="Q399"/>
  <c r="Q92"/>
  <c r="Q554"/>
  <c r="Q403"/>
  <c r="Q78"/>
  <c r="Q79"/>
  <c r="Q407"/>
  <c r="Q80"/>
  <c r="Q412"/>
  <c r="Q408"/>
  <c r="Q329"/>
  <c r="Q324"/>
  <c r="Q335"/>
  <c r="Q337"/>
  <c r="Q197"/>
  <c r="Q505"/>
  <c r="Q503"/>
  <c r="Q328"/>
  <c r="Q320"/>
  <c r="Q334"/>
  <c r="Q327"/>
  <c r="Q198"/>
  <c r="Q511"/>
  <c r="Q94"/>
  <c r="Q67"/>
  <c r="Q233"/>
  <c r="Q621"/>
  <c r="Q600"/>
  <c r="Q252"/>
  <c r="Q177"/>
  <c r="Q585"/>
  <c r="Q605"/>
  <c r="Q46"/>
  <c r="Q342"/>
  <c r="Q60"/>
  <c r="Q51"/>
  <c r="Q368"/>
  <c r="Q317"/>
  <c r="Q343"/>
  <c r="Q616"/>
  <c r="Q176"/>
  <c r="Q174"/>
  <c r="Q44"/>
  <c r="Q372"/>
  <c r="Q370"/>
  <c r="Q34"/>
  <c r="Q25"/>
  <c r="Q336"/>
  <c r="Q27"/>
  <c r="Q617"/>
  <c r="Q33"/>
  <c r="Q57"/>
  <c r="Q61"/>
  <c r="Q565"/>
  <c r="Q171"/>
  <c r="Q222"/>
  <c r="Q214"/>
  <c r="Q151"/>
  <c r="Q114"/>
  <c r="Q631"/>
  <c r="Q70"/>
  <c r="Q221"/>
  <c r="Q599"/>
  <c r="Q159"/>
  <c r="Q166"/>
  <c r="Q156"/>
  <c r="Q256"/>
  <c r="Q172"/>
  <c r="Q190"/>
  <c r="Q606"/>
  <c r="Q191"/>
  <c r="Q607"/>
  <c r="Q192"/>
  <c r="Q609"/>
  <c r="Q32"/>
  <c r="Q193"/>
  <c r="Q173"/>
  <c r="Q202"/>
  <c r="Q523"/>
  <c r="Q56"/>
  <c r="Q545"/>
  <c r="Q546"/>
  <c r="Q72"/>
  <c r="Q525"/>
  <c r="Q522"/>
  <c r="Q528"/>
  <c r="Q243"/>
  <c r="Q170"/>
  <c r="Q497"/>
  <c r="Q591"/>
  <c r="Q21"/>
  <c r="Q307"/>
  <c r="Q478"/>
  <c r="Q227"/>
  <c r="Q580"/>
  <c r="Q29"/>
  <c r="Q120"/>
  <c r="Q188"/>
  <c r="Q189"/>
  <c r="Q238"/>
  <c r="Q86"/>
  <c r="Q220"/>
  <c r="Q88"/>
  <c r="Q229"/>
  <c r="Q195"/>
  <c r="Q437"/>
  <c r="Q438"/>
  <c r="Q91"/>
  <c r="Q558"/>
  <c r="Q116"/>
  <c r="Q439"/>
  <c r="Q240"/>
  <c r="Q553"/>
  <c r="Q612"/>
  <c r="Q226"/>
  <c r="Q487"/>
  <c r="Q622"/>
  <c r="Q241"/>
  <c r="Q122"/>
  <c r="Q613"/>
  <c r="Q624"/>
  <c r="Q104"/>
  <c r="Q246"/>
  <c r="Q99"/>
  <c r="Q244"/>
  <c r="Q100"/>
  <c r="Q258"/>
  <c r="Q121"/>
  <c r="Q440"/>
  <c r="Q455"/>
  <c r="Q181"/>
  <c r="Q140"/>
  <c r="Q275"/>
  <c r="Q146"/>
  <c r="Q145"/>
  <c r="Q640"/>
  <c r="Q472"/>
  <c r="Q468"/>
  <c r="Q175"/>
  <c r="Q614"/>
  <c r="Q378"/>
  <c r="Q380"/>
  <c r="Q448"/>
  <c r="Q14"/>
  <c r="Q312"/>
  <c r="Q228"/>
  <c r="Q85"/>
  <c r="Q237"/>
  <c r="Q623"/>
  <c r="Q203"/>
  <c r="Q500"/>
  <c r="Q595"/>
  <c r="Q582"/>
  <c r="Q489"/>
  <c r="Q588"/>
  <c r="Q493"/>
  <c r="Q534"/>
  <c r="Q183"/>
  <c r="Q532"/>
  <c r="Q513"/>
  <c r="Q574"/>
  <c r="Q249"/>
  <c r="Q587"/>
  <c r="Q590"/>
  <c r="Q332"/>
  <c r="Q82"/>
  <c r="Q446"/>
  <c r="Q444"/>
  <c r="Q41"/>
  <c r="Q531"/>
  <c r="Q268"/>
  <c r="Q276"/>
  <c r="Q636"/>
  <c r="Q277"/>
  <c r="Q118"/>
  <c r="Q603"/>
  <c r="Q9"/>
  <c r="Q28"/>
  <c r="Q148"/>
  <c r="Q123"/>
  <c r="Q494"/>
  <c r="Q2"/>
  <c r="Q10"/>
  <c r="Q149"/>
  <c r="Q290"/>
  <c r="Q194"/>
  <c r="Q200"/>
  <c r="Q216"/>
  <c r="Q5"/>
  <c r="Q633"/>
  <c r="Q561"/>
  <c r="Q248"/>
  <c r="Q113"/>
  <c r="Q259"/>
  <c r="Q119"/>
  <c r="Q96"/>
  <c r="Q529"/>
  <c r="Q8"/>
  <c r="Q139"/>
  <c r="Q635"/>
  <c r="Q219"/>
  <c r="Q142"/>
  <c r="Q260"/>
  <c r="Q209"/>
  <c r="Q261"/>
  <c r="Q316"/>
  <c r="Q16" i="2" l="1"/>
  <c r="P16"/>
  <c r="Q11"/>
  <c r="P11"/>
  <c r="Q10"/>
  <c r="P10"/>
  <c r="Q9"/>
  <c r="P9"/>
  <c r="Q3"/>
  <c r="P3"/>
  <c r="O3"/>
  <c r="M3"/>
  <c r="Q2"/>
  <c r="P2"/>
  <c r="P17" i="1"/>
  <c r="P98"/>
  <c r="P143"/>
  <c r="P569"/>
  <c r="P490"/>
  <c r="P315"/>
  <c r="P59"/>
  <c r="P348"/>
  <c r="P420"/>
  <c r="P105"/>
  <c r="P40"/>
  <c r="P518"/>
  <c r="P18"/>
  <c r="P73"/>
  <c r="P75"/>
  <c r="P160"/>
  <c r="P126"/>
  <c r="P95"/>
  <c r="P74"/>
  <c r="P285"/>
  <c r="P81"/>
  <c r="P273"/>
  <c r="P506"/>
  <c r="P326"/>
  <c r="P23"/>
  <c r="P325"/>
  <c r="P24"/>
  <c r="P507"/>
  <c r="P162"/>
  <c r="P35"/>
  <c r="P555"/>
  <c r="P125"/>
  <c r="M453"/>
  <c r="L453"/>
  <c r="P111"/>
  <c r="P452"/>
  <c r="P576"/>
  <c r="P142"/>
  <c r="P139"/>
  <c r="P260"/>
  <c r="P261"/>
  <c r="P219"/>
  <c r="P209"/>
  <c r="P529"/>
  <c r="P96"/>
  <c r="P259"/>
  <c r="P119"/>
  <c r="P113"/>
  <c r="P561"/>
  <c r="P5"/>
  <c r="P200"/>
  <c r="P290"/>
  <c r="P2"/>
  <c r="P134"/>
  <c r="P494"/>
  <c r="P123"/>
  <c r="P277"/>
  <c r="P118"/>
  <c r="P276"/>
  <c r="P41"/>
  <c r="P531"/>
  <c r="P446"/>
  <c r="P444"/>
  <c r="P82"/>
  <c r="P332"/>
  <c r="P590"/>
  <c r="P587"/>
  <c r="P574"/>
  <c r="P493"/>
  <c r="P595"/>
  <c r="P534"/>
  <c r="P500"/>
  <c r="P489"/>
  <c r="P588"/>
  <c r="P532"/>
  <c r="P237"/>
  <c r="P228"/>
  <c r="P14"/>
  <c r="P448"/>
  <c r="P472"/>
  <c r="P468"/>
  <c r="P275"/>
  <c r="P140"/>
  <c r="P145"/>
  <c r="P258"/>
  <c r="P244"/>
  <c r="P100"/>
  <c r="P246"/>
  <c r="P99"/>
  <c r="P580"/>
  <c r="P116"/>
  <c r="P238"/>
  <c r="P240"/>
  <c r="P229"/>
  <c r="P227"/>
  <c r="P220"/>
  <c r="P188"/>
  <c r="P189"/>
  <c r="P558"/>
  <c r="P553"/>
  <c r="P21"/>
  <c r="P307"/>
  <c r="P243"/>
  <c r="P528"/>
  <c r="P522"/>
  <c r="P525"/>
  <c r="P72"/>
  <c r="P546"/>
  <c r="P545"/>
  <c r="P56"/>
  <c r="P523"/>
  <c r="P202"/>
  <c r="P192"/>
  <c r="P190"/>
  <c r="P193"/>
  <c r="P191"/>
  <c r="P256"/>
  <c r="P159"/>
  <c r="P479"/>
  <c r="P221"/>
  <c r="P114"/>
  <c r="P222"/>
  <c r="P214"/>
  <c r="P565"/>
  <c r="P61"/>
  <c r="P60"/>
  <c r="P57"/>
  <c r="P46"/>
  <c r="P372"/>
  <c r="P34"/>
  <c r="P585"/>
  <c r="P511"/>
  <c r="M339"/>
  <c r="Q339" s="1"/>
  <c r="L339"/>
  <c r="P339" s="1"/>
  <c r="P327"/>
  <c r="P198"/>
  <c r="P334"/>
  <c r="P328"/>
  <c r="P320"/>
  <c r="P505"/>
  <c r="P503"/>
  <c r="M338"/>
  <c r="L338"/>
  <c r="P335"/>
  <c r="P329"/>
  <c r="P324"/>
  <c r="P412"/>
  <c r="P403"/>
  <c r="P408"/>
  <c r="P407"/>
  <c r="P80"/>
  <c r="P78"/>
  <c r="P79"/>
  <c r="P554"/>
  <c r="P399"/>
  <c r="P331"/>
  <c r="P508"/>
  <c r="M340"/>
  <c r="Q340" s="1"/>
  <c r="L340"/>
  <c r="P340" s="1"/>
  <c r="Q66"/>
  <c r="P66"/>
  <c r="Q218"/>
  <c r="P218"/>
  <c r="Q76"/>
  <c r="P76"/>
  <c r="Q567"/>
  <c r="P567"/>
  <c r="Q570"/>
  <c r="P570"/>
  <c r="Q101"/>
  <c r="P101"/>
  <c r="Q530"/>
  <c r="P530"/>
  <c r="Q517"/>
  <c r="P517"/>
  <c r="Q43"/>
  <c r="P43"/>
  <c r="Q375"/>
  <c r="P375"/>
  <c r="Q519"/>
  <c r="P519"/>
  <c r="Q564"/>
  <c r="P564"/>
  <c r="Q543"/>
  <c r="P543"/>
  <c r="Q556"/>
  <c r="P556"/>
  <c r="Q521"/>
  <c r="P521"/>
  <c r="Q557"/>
  <c r="P557"/>
  <c r="Q560"/>
  <c r="P560"/>
  <c r="Q578"/>
  <c r="P578"/>
  <c r="Q566"/>
  <c r="P566"/>
  <c r="Q492"/>
  <c r="P492"/>
  <c r="Q527"/>
  <c r="P527"/>
  <c r="Q526"/>
  <c r="P526"/>
  <c r="Q540"/>
  <c r="P540"/>
  <c r="Q575"/>
  <c r="P575"/>
  <c r="Q36"/>
  <c r="P36"/>
  <c r="Q539"/>
  <c r="P539"/>
  <c r="Q549"/>
  <c r="P549"/>
  <c r="Q406"/>
  <c r="P406"/>
  <c r="Q559"/>
  <c r="P559"/>
  <c r="Q245"/>
  <c r="P245"/>
  <c r="Q97"/>
  <c r="P97"/>
  <c r="Q242"/>
  <c r="P242"/>
  <c r="Q289"/>
  <c r="P289"/>
  <c r="Q167"/>
  <c r="P167"/>
  <c r="Q510"/>
  <c r="P510"/>
  <c r="Q382"/>
  <c r="P382"/>
  <c r="Q64"/>
  <c r="P64"/>
  <c r="Q393"/>
  <c r="P393"/>
  <c r="Q77"/>
  <c r="P77"/>
  <c r="Q392"/>
  <c r="P392"/>
  <c r="Q396"/>
  <c r="L396"/>
  <c r="Q165"/>
  <c r="P165"/>
  <c r="Q20"/>
  <c r="P20"/>
  <c r="Q428"/>
  <c r="P428"/>
  <c r="Q424"/>
  <c r="P424"/>
  <c r="Q107"/>
  <c r="P107"/>
  <c r="Q422"/>
  <c r="P422"/>
  <c r="Q562"/>
  <c r="P562"/>
  <c r="Q499"/>
  <c r="P499"/>
  <c r="M414"/>
  <c r="L414"/>
  <c r="Q512"/>
  <c r="P512"/>
  <c r="Q374"/>
  <c r="P374"/>
  <c r="Q373"/>
  <c r="P373"/>
  <c r="Q584"/>
  <c r="P584"/>
  <c r="Q136"/>
  <c r="P136"/>
  <c r="Q583"/>
  <c r="P583"/>
  <c r="Q224"/>
  <c r="P224"/>
  <c r="Q257"/>
  <c r="P257"/>
  <c r="Q235"/>
  <c r="P235"/>
  <c r="Q223"/>
  <c r="P223"/>
  <c r="Q199"/>
  <c r="P199"/>
  <c r="Q163"/>
  <c r="P163"/>
  <c r="Q161"/>
  <c r="P161"/>
  <c r="Q129"/>
  <c r="P129"/>
  <c r="Q127"/>
  <c r="P127"/>
  <c r="Q58"/>
  <c r="P58"/>
  <c r="Q16"/>
  <c r="P16"/>
  <c r="Q208"/>
  <c r="P208"/>
  <c r="Q48"/>
  <c r="P48"/>
  <c r="Q516"/>
  <c r="P516"/>
  <c r="Q207"/>
  <c r="P207"/>
  <c r="Q49"/>
  <c r="P49"/>
  <c r="Q515"/>
  <c r="P515"/>
  <c r="Q520"/>
  <c r="P520"/>
  <c r="Q524"/>
  <c r="P524"/>
  <c r="Q363"/>
  <c r="P363"/>
  <c r="Q39"/>
  <c r="P39"/>
  <c r="M377"/>
  <c r="L377"/>
  <c r="Q415"/>
  <c r="P415"/>
  <c r="Q504"/>
  <c r="P504"/>
  <c r="Q137"/>
  <c r="P137"/>
  <c r="Q461"/>
  <c r="P461"/>
  <c r="Q458"/>
  <c r="P458"/>
  <c r="Q302"/>
  <c r="P302"/>
  <c r="Q303"/>
  <c r="P303"/>
  <c r="Q409"/>
  <c r="P409"/>
  <c r="Q402"/>
  <c r="P402"/>
  <c r="Q411"/>
  <c r="P411"/>
  <c r="Q405"/>
  <c r="P405"/>
  <c r="M416"/>
  <c r="L416"/>
  <c r="Q321"/>
  <c r="P321"/>
  <c r="Q323"/>
  <c r="P323"/>
  <c r="Q333"/>
  <c r="P333"/>
  <c r="Q330"/>
  <c r="P330"/>
  <c r="Q322"/>
  <c r="P322"/>
  <c r="Q124"/>
  <c r="P124"/>
  <c r="M454"/>
  <c r="Q454" s="1"/>
  <c r="L454"/>
  <c r="P454" s="1"/>
  <c r="Q441"/>
  <c r="P441"/>
  <c r="Q401"/>
  <c r="P401"/>
  <c r="Q426"/>
  <c r="P426"/>
  <c r="Q427"/>
  <c r="P427"/>
  <c r="Q421"/>
  <c r="P421"/>
  <c r="Q423"/>
  <c r="P423"/>
  <c r="P135"/>
  <c r="Q462"/>
  <c r="P462"/>
  <c r="Q164"/>
  <c r="P164"/>
  <c r="Q460"/>
  <c r="P460"/>
  <c r="Q410"/>
  <c r="P410"/>
  <c r="Q404"/>
  <c r="P404"/>
  <c r="Q400"/>
  <c r="P400"/>
  <c r="Q432"/>
  <c r="P432"/>
  <c r="Q447"/>
  <c r="P447"/>
  <c r="Q443"/>
  <c r="P443"/>
  <c r="Q442"/>
  <c r="P442"/>
  <c r="Q364"/>
  <c r="P364"/>
  <c r="Q429"/>
  <c r="P429"/>
  <c r="Q387"/>
  <c r="P387"/>
  <c r="Q471"/>
  <c r="P471"/>
  <c r="Q465"/>
  <c r="P465"/>
  <c r="Q388"/>
  <c r="P388"/>
  <c r="Q384"/>
  <c r="P384"/>
  <c r="Q473"/>
  <c r="P473"/>
  <c r="Q463"/>
  <c r="P463"/>
  <c r="Q459"/>
  <c r="P459"/>
  <c r="Q389"/>
  <c r="P389"/>
  <c r="Q385"/>
  <c r="P385"/>
  <c r="Q395"/>
  <c r="P395"/>
  <c r="Q464"/>
  <c r="P464"/>
  <c r="Q362"/>
  <c r="P362"/>
  <c r="Q469"/>
  <c r="P469"/>
  <c r="Q474"/>
  <c r="P474"/>
  <c r="Q467"/>
  <c r="P467"/>
  <c r="Q470"/>
  <c r="P470"/>
  <c r="Q457"/>
  <c r="P457"/>
  <c r="Q390"/>
  <c r="P390"/>
  <c r="Q386"/>
  <c r="P386"/>
  <c r="Q541"/>
  <c r="P541"/>
  <c r="Q305"/>
  <c r="P305"/>
  <c r="Q496"/>
  <c r="P496"/>
  <c r="Q306"/>
  <c r="P306"/>
  <c r="Q301"/>
  <c r="P301"/>
  <c r="Q319"/>
  <c r="P319"/>
  <c r="Q419"/>
  <c r="P419"/>
  <c r="Q366"/>
  <c r="P366"/>
  <c r="Q355"/>
  <c r="P355"/>
  <c r="Q431"/>
  <c r="P431"/>
  <c r="Q449"/>
  <c r="P449"/>
  <c r="Q445"/>
  <c r="P445"/>
  <c r="Q110"/>
  <c r="P110"/>
  <c r="Q430"/>
  <c r="P430"/>
  <c r="Q425"/>
  <c r="P425"/>
  <c r="Q383"/>
  <c r="P383"/>
  <c r="Q466"/>
  <c r="P466"/>
  <c r="Q568"/>
  <c r="P568"/>
  <c r="Q563"/>
  <c r="P563"/>
  <c r="Q274"/>
  <c r="P274"/>
  <c r="Q509"/>
  <c r="P509"/>
  <c r="Q361"/>
  <c r="P361"/>
  <c r="Q359"/>
  <c r="P359"/>
  <c r="Q288"/>
  <c r="P288"/>
  <c r="M236"/>
  <c r="L236"/>
  <c r="Q63"/>
  <c r="P63"/>
  <c r="Q37"/>
  <c r="P37"/>
  <c r="Q598"/>
  <c r="P598"/>
  <c r="Q594"/>
  <c r="P594"/>
  <c r="Q144"/>
  <c r="P144"/>
  <c r="Q141"/>
  <c r="P141"/>
  <c r="Q255"/>
  <c r="P255"/>
  <c r="Q112"/>
  <c r="P112"/>
  <c r="Q117"/>
  <c r="P117"/>
  <c r="Q589"/>
  <c r="P589"/>
  <c r="Q4"/>
  <c r="P4"/>
  <c r="Q19"/>
  <c r="P19"/>
  <c r="Q304"/>
  <c r="P304"/>
  <c r="Q308"/>
  <c r="P308"/>
  <c r="Q300"/>
  <c r="P300"/>
  <c r="Q3"/>
  <c r="P3"/>
  <c r="Q185"/>
  <c r="P185"/>
  <c r="Q353"/>
  <c r="P353"/>
  <c r="Q352"/>
  <c r="P352"/>
  <c r="Q351"/>
  <c r="P351"/>
  <c r="Q349"/>
  <c r="P349"/>
  <c r="Q350"/>
  <c r="P350"/>
  <c r="Q347"/>
  <c r="P347"/>
  <c r="Q360"/>
  <c r="P360"/>
  <c r="Q356"/>
  <c r="P356"/>
  <c r="Q365"/>
  <c r="P365"/>
  <c r="Q62"/>
  <c r="P62"/>
  <c r="Q537"/>
  <c r="P537"/>
  <c r="Q536"/>
  <c r="P536"/>
  <c r="Q544"/>
  <c r="P544"/>
  <c r="Q538"/>
  <c r="P538"/>
  <c r="Q551"/>
  <c r="P551"/>
  <c r="Q65"/>
  <c r="P65"/>
  <c r="Q394"/>
  <c r="P394"/>
  <c r="Q586"/>
  <c r="P586"/>
  <c r="Q42"/>
  <c r="P42"/>
  <c r="Q206"/>
  <c r="P206"/>
  <c r="Q287"/>
  <c r="P287"/>
  <c r="Q502"/>
  <c r="P502"/>
  <c r="Q210"/>
  <c r="P210"/>
  <c r="Q47"/>
  <c r="P47"/>
  <c r="Q38"/>
  <c r="P38"/>
  <c r="Q291"/>
  <c r="P291"/>
  <c r="Q286"/>
  <c r="P286"/>
  <c r="Q481"/>
  <c r="P481"/>
  <c r="Q168"/>
  <c r="P168"/>
  <c r="Q201"/>
  <c r="P201"/>
  <c r="Q26"/>
  <c r="P26"/>
  <c r="Q108"/>
  <c r="P108"/>
  <c r="Q109"/>
  <c r="P109"/>
  <c r="Q128"/>
  <c r="P128"/>
  <c r="Q130"/>
  <c r="P130"/>
  <c r="Q131"/>
  <c r="P131"/>
  <c r="Q254"/>
  <c r="P254"/>
  <c r="Q13"/>
  <c r="P13"/>
  <c r="Q495"/>
  <c r="P495"/>
  <c r="Q542"/>
  <c r="P542"/>
  <c r="Q491"/>
  <c r="P491"/>
  <c r="Q314"/>
  <c r="Q106"/>
  <c r="P106"/>
  <c r="Q230"/>
  <c r="P230"/>
  <c r="Q236" l="1"/>
  <c r="P414"/>
  <c r="Q416"/>
  <c r="Q377"/>
  <c r="Q414"/>
  <c r="Q338"/>
  <c r="P453"/>
  <c r="P236"/>
  <c r="P416"/>
  <c r="P377"/>
  <c r="P338"/>
  <c r="P396"/>
  <c r="Q453"/>
  <c r="Q479"/>
</calcChain>
</file>

<file path=xl/comments1.xml><?xml version="1.0" encoding="utf-8"?>
<comments xmlns="http://schemas.openxmlformats.org/spreadsheetml/2006/main">
  <authors>
    <author>PC</author>
    <author>Marcela</author>
    <author>Vávrová Dagmar</author>
  </authors>
  <commentList>
    <comment ref="F14" authorId="0">
      <text>
        <r>
          <rPr>
            <b/>
            <sz val="9"/>
            <color indexed="81"/>
            <rFont val="Tahoma"/>
            <family val="2"/>
            <charset val="238"/>
          </rPr>
          <t>PC:</t>
        </r>
        <r>
          <rPr>
            <sz val="9"/>
            <color indexed="81"/>
            <rFont val="Tahoma"/>
            <family val="2"/>
            <charset val="238"/>
          </rPr>
          <t xml:space="preserve">
v katalogu uvedeno T</t>
        </r>
      </text>
    </comment>
    <comment ref="F17" authorId="1">
      <text>
        <r>
          <rPr>
            <b/>
            <sz val="9"/>
            <color indexed="81"/>
            <rFont val="Tahoma"/>
            <family val="2"/>
            <charset val="238"/>
          </rPr>
          <t>Marcela:</t>
        </r>
        <r>
          <rPr>
            <sz val="9"/>
            <color indexed="81"/>
            <rFont val="Tahoma"/>
            <family val="2"/>
            <charset val="238"/>
          </rPr>
          <t xml:space="preserve">
V KATALOGU A/T
</t>
        </r>
      </text>
    </comment>
    <comment ref="F18" authorId="1">
      <text>
        <r>
          <rPr>
            <b/>
            <sz val="9"/>
            <color indexed="81"/>
            <rFont val="Tahoma"/>
            <family val="2"/>
            <charset val="238"/>
          </rPr>
          <t>Marcela:</t>
        </r>
        <r>
          <rPr>
            <sz val="9"/>
            <color indexed="81"/>
            <rFont val="Tahoma"/>
            <family val="2"/>
            <charset val="238"/>
          </rPr>
          <t xml:space="preserve">
V KATALOGU T/A
</t>
        </r>
      </text>
    </comment>
    <comment ref="S222" authorId="2">
      <text>
        <r>
          <rPr>
            <b/>
            <sz val="9"/>
            <color indexed="81"/>
            <rFont val="Tahoma"/>
            <family val="2"/>
            <charset val="238"/>
          </rPr>
          <t>Vávrová Dagmar:</t>
        </r>
        <r>
          <rPr>
            <sz val="9"/>
            <color indexed="81"/>
            <rFont val="Tahoma"/>
            <family val="2"/>
            <charset val="238"/>
          </rPr>
          <t xml:space="preserve">
</t>
        </r>
      </text>
    </comment>
    <comment ref="I332" authorId="0">
      <text>
        <r>
          <rPr>
            <b/>
            <sz val="9"/>
            <color indexed="81"/>
            <rFont val="Tahoma"/>
            <family val="2"/>
            <charset val="238"/>
          </rPr>
          <t>PC:</t>
        </r>
        <r>
          <rPr>
            <sz val="9"/>
            <color indexed="81"/>
            <rFont val="Tahoma"/>
            <family val="2"/>
            <charset val="238"/>
          </rPr>
          <t xml:space="preserve">
změna počtu lůžek 43 od 1. 8. 2014</t>
        </r>
      </text>
    </comment>
  </commentList>
</comments>
</file>

<file path=xl/comments2.xml><?xml version="1.0" encoding="utf-8"?>
<comments xmlns="http://schemas.openxmlformats.org/spreadsheetml/2006/main">
  <authors>
    <author>Marcela</author>
  </authors>
  <commentList>
    <comment ref="D10" authorId="0">
      <text>
        <r>
          <rPr>
            <b/>
            <sz val="9"/>
            <color indexed="81"/>
            <rFont val="Tahoma"/>
            <family val="2"/>
            <charset val="238"/>
          </rPr>
          <t>Marcela:</t>
        </r>
        <r>
          <rPr>
            <sz val="9"/>
            <color indexed="81"/>
            <rFont val="Tahoma"/>
            <family val="2"/>
            <charset val="238"/>
          </rPr>
          <t xml:space="preserve">
V REGISTRU SLUŽBA Vaše harmonie od 1.1.2014
</t>
        </r>
      </text>
    </comment>
    <comment ref="D11" authorId="0">
      <text>
        <r>
          <rPr>
            <b/>
            <sz val="9"/>
            <color indexed="81"/>
            <rFont val="Tahoma"/>
            <family val="2"/>
            <charset val="238"/>
          </rPr>
          <t>Marcela:</t>
        </r>
        <r>
          <rPr>
            <sz val="9"/>
            <color indexed="81"/>
            <rFont val="Tahoma"/>
            <family val="2"/>
            <charset val="238"/>
          </rPr>
          <t xml:space="preserve">
REGISTROVÁNA 2014
</t>
        </r>
      </text>
    </comment>
    <comment ref="D16" authorId="0">
      <text>
        <r>
          <rPr>
            <b/>
            <sz val="9"/>
            <color indexed="81"/>
            <rFont val="Tahoma"/>
            <family val="2"/>
            <charset val="238"/>
          </rPr>
          <t>Marcela:</t>
        </r>
        <r>
          <rPr>
            <sz val="9"/>
            <color indexed="81"/>
            <rFont val="Tahoma"/>
            <family val="2"/>
            <charset val="238"/>
          </rPr>
          <t xml:space="preserve">
BYLA ZRUŠENA REGISTRACE DLE KATALOGU, ALE SKUTEČNĚ FUNGUJÍ
</t>
        </r>
      </text>
    </comment>
  </commentList>
</comments>
</file>

<file path=xl/comments3.xml><?xml version="1.0" encoding="utf-8"?>
<comments xmlns="http://schemas.openxmlformats.org/spreadsheetml/2006/main">
  <authors>
    <author>Marcela</author>
  </authors>
  <commentList>
    <comment ref="D6" authorId="0">
      <text>
        <r>
          <rPr>
            <b/>
            <sz val="9"/>
            <color indexed="81"/>
            <rFont val="Tahoma"/>
            <family val="2"/>
            <charset val="238"/>
          </rPr>
          <t>Marcela:</t>
        </r>
        <r>
          <rPr>
            <sz val="9"/>
            <color indexed="81"/>
            <rFont val="Tahoma"/>
            <family val="2"/>
            <charset val="238"/>
          </rPr>
          <t xml:space="preserve">
ŠLUKNOV
</t>
        </r>
      </text>
    </comment>
    <comment ref="D7" authorId="0">
      <text>
        <r>
          <rPr>
            <b/>
            <sz val="9"/>
            <color indexed="81"/>
            <rFont val="Tahoma"/>
            <family val="2"/>
            <charset val="238"/>
          </rPr>
          <t>Marcela:</t>
        </r>
        <r>
          <rPr>
            <sz val="9"/>
            <color indexed="81"/>
            <rFont val="Tahoma"/>
            <family val="2"/>
            <charset val="238"/>
          </rPr>
          <t xml:space="preserve">
TEPLICKO
</t>
        </r>
      </text>
    </comment>
    <comment ref="D8" authorId="0">
      <text>
        <r>
          <rPr>
            <b/>
            <sz val="9"/>
            <color indexed="81"/>
            <rFont val="Tahoma"/>
            <family val="2"/>
            <charset val="238"/>
          </rPr>
          <t>Marcela:</t>
        </r>
        <r>
          <rPr>
            <sz val="9"/>
            <color indexed="81"/>
            <rFont val="Tahoma"/>
            <family val="2"/>
            <charset val="238"/>
          </rPr>
          <t xml:space="preserve">
ÚSTECKO
</t>
        </r>
      </text>
    </comment>
    <comment ref="D9" authorId="0">
      <text>
        <r>
          <rPr>
            <b/>
            <sz val="9"/>
            <color indexed="81"/>
            <rFont val="Tahoma"/>
            <family val="2"/>
            <charset val="238"/>
          </rPr>
          <t>Marcela:</t>
        </r>
        <r>
          <rPr>
            <sz val="9"/>
            <color indexed="81"/>
            <rFont val="Tahoma"/>
            <family val="2"/>
            <charset val="238"/>
          </rPr>
          <t xml:space="preserve">
DĚČÍNSKO
</t>
        </r>
      </text>
    </comment>
    <comment ref="D19" authorId="0">
      <text>
        <r>
          <rPr>
            <b/>
            <sz val="9"/>
            <color indexed="81"/>
            <rFont val="Tahoma"/>
            <family val="2"/>
            <charset val="238"/>
          </rPr>
          <t>Marcela:</t>
        </r>
        <r>
          <rPr>
            <sz val="9"/>
            <color indexed="81"/>
            <rFont val="Tahoma"/>
            <family val="2"/>
            <charset val="238"/>
          </rPr>
          <t xml:space="preserve">
ŚLUKNOV
</t>
        </r>
      </text>
    </comment>
    <comment ref="D20" authorId="0">
      <text>
        <r>
          <rPr>
            <b/>
            <sz val="9"/>
            <color indexed="81"/>
            <rFont val="Tahoma"/>
            <family val="2"/>
            <charset val="238"/>
          </rPr>
          <t>Marcela:</t>
        </r>
        <r>
          <rPr>
            <sz val="9"/>
            <color indexed="81"/>
            <rFont val="Tahoma"/>
            <family val="2"/>
            <charset val="238"/>
          </rPr>
          <t xml:space="preserve">
DEČÍNSKO
</t>
        </r>
      </text>
    </comment>
  </commentList>
</comments>
</file>

<file path=xl/comments4.xml><?xml version="1.0" encoding="utf-8"?>
<comments xmlns="http://schemas.openxmlformats.org/spreadsheetml/2006/main">
  <authors>
    <author>PC</author>
  </authors>
  <commentList>
    <comment ref="H94" authorId="0">
      <text>
        <r>
          <rPr>
            <b/>
            <sz val="9"/>
            <color indexed="81"/>
            <rFont val="Tahoma"/>
            <family val="2"/>
            <charset val="238"/>
          </rPr>
          <t>PC:</t>
        </r>
        <r>
          <rPr>
            <sz val="9"/>
            <color indexed="81"/>
            <rFont val="Tahoma"/>
            <family val="2"/>
            <charset val="238"/>
          </rPr>
          <t xml:space="preserve">
změna počtu lůžek 43 od 1. 8. 2014</t>
        </r>
      </text>
    </comment>
  </commentList>
</comments>
</file>

<file path=xl/sharedStrings.xml><?xml version="1.0" encoding="utf-8"?>
<sst xmlns="http://schemas.openxmlformats.org/spreadsheetml/2006/main" count="11975" uniqueCount="2791">
  <si>
    <t>Obdrženo</t>
  </si>
  <si>
    <t>číslo vedoucího</t>
  </si>
  <si>
    <t>číslo regionu</t>
  </si>
  <si>
    <t>Název poskytovatele</t>
  </si>
  <si>
    <t>Identifikátor</t>
  </si>
  <si>
    <t>Forma poskytování</t>
  </si>
  <si>
    <t>Cílová skupina</t>
  </si>
  <si>
    <t>Věkové složení</t>
  </si>
  <si>
    <t>Počet lůžek</t>
  </si>
  <si>
    <t>Stávající individuální okamžitá kapacita</t>
  </si>
  <si>
    <t>Stávající skupinová okamžitá kapacita</t>
  </si>
  <si>
    <t>Počet pracovníků v přímé péči</t>
  </si>
  <si>
    <t xml:space="preserve">Úvazky pracovníků    v přímé péči </t>
  </si>
  <si>
    <t>Počet ostatních pracovníků</t>
  </si>
  <si>
    <t xml:space="preserve">Úvazky ostatní pracovníků </t>
  </si>
  <si>
    <t xml:space="preserve">Celkem počet pracovníků </t>
  </si>
  <si>
    <t>Celkem  úvazky</t>
  </si>
  <si>
    <t>Typ služby</t>
  </si>
  <si>
    <t>Název zařízení</t>
  </si>
  <si>
    <t>Celá adresa, PSČ a Město</t>
  </si>
  <si>
    <t>Právní forma</t>
  </si>
  <si>
    <t>Poskytuje od</t>
  </si>
  <si>
    <t>Ukončeno poskytování dne</t>
  </si>
  <si>
    <t>Telefon</t>
  </si>
  <si>
    <t>Mail</t>
  </si>
  <si>
    <t>Jméno a příjmení (včetně titulů)</t>
  </si>
  <si>
    <t>Postavení v organizaci</t>
  </si>
  <si>
    <t>Telefon / Fax</t>
  </si>
  <si>
    <t>Kapacita</t>
  </si>
  <si>
    <t>A</t>
  </si>
  <si>
    <t>Agentura osobní asistenční služby, o. s.</t>
  </si>
  <si>
    <t>T</t>
  </si>
  <si>
    <t>Osoby s chronickým duševním onemocněním, Osoby s chronickým onemocněním, Osoby s jiným zdravotním postižením, Osoby s kombinovaným postižením, Osoby s mentálním postižením, Osoby s tělesným postižením, Osoby se sluchovým postižením, Osoby se zdravotním postižením, Osoby se zrakovým postižením, Senioři</t>
  </si>
  <si>
    <t xml:space="preserve"> do 1 roku děti kojeneckého věku,1-7 let děti předškolního věku,7-10 let mladší děti, 11-15 let starší děti, 16-18 let dorost, 19-26 let mladí dospělí, 27-64 let dospělí, 65-80 let mladší senioři, nad 80 let starší senioři</t>
  </si>
  <si>
    <t>osobní asistence</t>
  </si>
  <si>
    <t>Agentura osobní asistenční služby o.s.</t>
  </si>
  <si>
    <t>Jiřího z Poděbrad 1053/85, 405 02 Děčín VI.</t>
  </si>
  <si>
    <t>Sdružení: o.s., o.p.s.</t>
  </si>
  <si>
    <t>zaiptova@asistencedc.cz</t>
  </si>
  <si>
    <t>Žaneta Šefčíková</t>
  </si>
  <si>
    <t>referent sociálních věcí</t>
  </si>
  <si>
    <t>sefcikova@asistencedc.cz</t>
  </si>
  <si>
    <t>Oblastní spolek českého červeného kříže</t>
  </si>
  <si>
    <t>Osoby s chronickým onemocněním, Senioři</t>
  </si>
  <si>
    <t>27-64 let dospělí, 65-80 let mladší senioři, nad 80 let starší senioři</t>
  </si>
  <si>
    <t>pečovatelská služba</t>
  </si>
  <si>
    <t>Český červený kříž- Oblastní spolek Děčín</t>
  </si>
  <si>
    <t>Mírové nám. 234/3, Děčín IV-Podmokly, 405 02 Děčín 2</t>
  </si>
  <si>
    <t>cck.decin@seznam.cz</t>
  </si>
  <si>
    <t>Bc.Michaela Hanušová</t>
  </si>
  <si>
    <t>sociální pracovnice</t>
  </si>
  <si>
    <t>Centrum sociálních služeb Děčín p. o.</t>
  </si>
  <si>
    <t>A/T</t>
  </si>
  <si>
    <t>Osoby s chronickým duševním onemocněním, Osoby s chronickým onemocněním, Osoby s jiným zdravotním postižením, Osoby s kombinovaným postižením, Osoby s mentálním postižením, Osoby s tělesným postižením, Osoby se sluchovým postižením, Osoby se zdravotním postižením, Osoby se zrakovým postižením, Rodiny s dítětem/dětmi, Senioři</t>
  </si>
  <si>
    <t>Pečovatelská služba</t>
  </si>
  <si>
    <t>Krásnostudenecká 1525/30, Děčín VI, 405 02</t>
  </si>
  <si>
    <t>Příspěvková organizace (obce, kraje)</t>
  </si>
  <si>
    <t>centrum@cssdecin.cz</t>
  </si>
  <si>
    <t>Bc. Lucie Písaříková</t>
  </si>
  <si>
    <t>vedoucí střediska 5</t>
  </si>
  <si>
    <t>vedouci5@cssdecin.cz</t>
  </si>
  <si>
    <t>Město Jílové</t>
  </si>
  <si>
    <t>Osoby s tělesným postižením, Senioři</t>
  </si>
  <si>
    <t>Město Jílové- Pečovatelská služba Jílové</t>
  </si>
  <si>
    <t>Přemyslova 298, Kamenná, 407 01 Jílové u Děčína</t>
  </si>
  <si>
    <t>Obec, město</t>
  </si>
  <si>
    <t>775878085, 606602310</t>
  </si>
  <si>
    <t>dps@mujilove.cz</t>
  </si>
  <si>
    <t>Miroslav Kalvas</t>
  </si>
  <si>
    <t>Starosta Městského úřadu Jílové</t>
  </si>
  <si>
    <t>starosta@mujilove.cz</t>
  </si>
  <si>
    <t>NK</t>
  </si>
  <si>
    <t>Opora</t>
  </si>
  <si>
    <t>bez omezení věku</t>
  </si>
  <si>
    <t>OPORA</t>
  </si>
  <si>
    <t>Jungmannova 1024, 413 01 Roudnice nad Labem</t>
  </si>
  <si>
    <t>Spolek</t>
  </si>
  <si>
    <t>777704255, 776067070</t>
  </si>
  <si>
    <t>opora .ul@centrum.cz</t>
  </si>
  <si>
    <t>Bc. Nikola Chmelíková</t>
  </si>
  <si>
    <t>vedoucí zařízení</t>
  </si>
  <si>
    <t>opora.ul@centrum.cz</t>
  </si>
  <si>
    <t>Prosapia o. s., sdružení pro rodinu</t>
  </si>
  <si>
    <t>Osoby s chronickým duševním onemocněním, Osoby se zdravotním postižením, Rodiny s dítětem/dětmi, Senioři</t>
  </si>
  <si>
    <t xml:space="preserve"> </t>
  </si>
  <si>
    <t>Pečovatelská služba Prosapia Děčín</t>
  </si>
  <si>
    <t>Fügnerova 355/16, Děčín</t>
  </si>
  <si>
    <t>p.kurendova@prosapia.cz</t>
  </si>
  <si>
    <t>Mgr. Jana Pittnerová</t>
  </si>
  <si>
    <t>statutární zástupce</t>
  </si>
  <si>
    <t>j.pittnerova@prosapia.cz</t>
  </si>
  <si>
    <t>Domov pro seniory a pečovatelská služba Česká Kamenice</t>
  </si>
  <si>
    <t>Osoby s chronickým onemocněním, Osoby s jiným zdravotním postižením, Osoby s kombinovaným postižením, Osoby s tělesným postižením, Osoby se zdravotním postižením, Rodiny s dítětem/dětmi, Senioři</t>
  </si>
  <si>
    <t>19-26 let mladí dospělí, 27-64 let dospělí, 65-80 let mladší senioři, nad 80 let starší senioři</t>
  </si>
  <si>
    <t>Sládkova 344, 407 21 Česká Kamenice</t>
  </si>
  <si>
    <t>reditelka@ddceskakamenice.cz</t>
  </si>
  <si>
    <t>Zdeňka Šimková</t>
  </si>
  <si>
    <t>vedoucí služby</t>
  </si>
  <si>
    <t>pecovatel.sl@ddceskakamenice.cz</t>
  </si>
  <si>
    <t>Anna - komplexní domácí péče</t>
  </si>
  <si>
    <t>Osoby s chronickým onemocněním, Osoby s jiným zdravotním postižením, Osoby s kombinovaným postižením, Osoby s mentálním postižením, Osoby s tělesným postižením, Osoby se sluchovým postižením, Osoby se zdravotním postižením, Osoby se zrakovým postižením, Senioři</t>
  </si>
  <si>
    <t>Loubská 69/112, Děčín XIII-Loubí, 405 02 Děčín 2</t>
  </si>
  <si>
    <t>Fyzické osoby</t>
  </si>
  <si>
    <t>adp-anna@seznam.cz</t>
  </si>
  <si>
    <t>JUDr. Hana Kozáková</t>
  </si>
  <si>
    <t>Oblastní spolek Českého červeného kříže</t>
  </si>
  <si>
    <t>P</t>
  </si>
  <si>
    <t>Osoby se zdravoatním postižením, Senioři</t>
  </si>
  <si>
    <t>odlehčovací služby</t>
  </si>
  <si>
    <t>Odlehčovací pobytové služby</t>
  </si>
  <si>
    <t>Čsl. armády 621/25, Děčín I, 405 02 Děčín 2</t>
  </si>
  <si>
    <t>Církevní organizace</t>
  </si>
  <si>
    <t>Bc. Michaela Hanušová</t>
  </si>
  <si>
    <t>Agentura "Naděje"</t>
  </si>
  <si>
    <t>Osoby s chronickým duševním onemocněním, Osoby s chronickým onemocněním, Osoby s jiným zdravotním postižením, Osoby s kombinovaným postižením, Osoby s tělesným postižením, Osoby se sluchovým postižením, Osoby se zdravotním postižením, Osoby se zrakovým postižením, Senioři</t>
  </si>
  <si>
    <t>Děčín XXVI - Bechlejovice č. p. 7, 405 02 Děčín</t>
  </si>
  <si>
    <t>i.lenghartova@seznam.cz</t>
  </si>
  <si>
    <t>Irena Lenghartová</t>
  </si>
  <si>
    <t>ředitelka</t>
  </si>
  <si>
    <t>725725536, 412514984</t>
  </si>
  <si>
    <t>Valerie Machová - Komplexní domácí péče a Odlehčovací služby</t>
  </si>
  <si>
    <t>Osoby s chronickým onemocněním, Osoby s jiným zdravotním postižením, Osoby s tělesným postižením, Osoby se sluchovým postižením, Osoby se zdravotním postižením, Osoby se zrakovým postižením, Senioři</t>
  </si>
  <si>
    <t>Pobytová odlehčovací služba</t>
  </si>
  <si>
    <t>Karla Čapka 1215/5, 405 02 Děčín 2</t>
  </si>
  <si>
    <t>733553043, 412553065</t>
  </si>
  <si>
    <t>valerie@valerie-homecare.cz</t>
  </si>
  <si>
    <t>Valerie Machová</t>
  </si>
  <si>
    <t>majitelka</t>
  </si>
  <si>
    <t>Osoby s chronickým duševním onemocněním, Osoby s kombinovaným postižením, Osoby s tělesným postižením, Senioři</t>
  </si>
  <si>
    <t>65-80 let mladší senioři, nad 80 let starší senioři</t>
  </si>
  <si>
    <t>1/3</t>
  </si>
  <si>
    <t>centra denních služeb</t>
  </si>
  <si>
    <t>Denní centrum pro seniory Ústí n. L.</t>
  </si>
  <si>
    <t>Meruňková 2846/1, Severní Terasa, 400 11 Ústí n. L.</t>
  </si>
  <si>
    <t>info@os-rodina.cz</t>
  </si>
  <si>
    <t>j.pittnerova@os-rodina.cz</t>
  </si>
  <si>
    <t>Prosapia, o. s., sdružení pro rodinu</t>
  </si>
  <si>
    <t>Osoby s chronickým duševním onemocněním, Osoby s kombinovaným postižením, Osoby s tělesným postižením, Senioři, Osoby postižené Alzheimerovou chorobou a jinými druhy stařecké demence</t>
  </si>
  <si>
    <t>Denní centrum pro seniory Děčín</t>
  </si>
  <si>
    <t>Fügnerova 355/16, Děčín I-Děčín, 405 02 Děčín 2</t>
  </si>
  <si>
    <t>412558555, 736482237</t>
  </si>
  <si>
    <t>info@prosapia.cz</t>
  </si>
  <si>
    <t>Centrum sociálních služeb Děčín, p. o.</t>
  </si>
  <si>
    <t>Osoby s chronickým duševním onemocněním, Osoby se zdravotním postižením</t>
  </si>
  <si>
    <t>16-18 let dorost, 19-26 let mladí dospělí, 27-64 let dospělí</t>
  </si>
  <si>
    <t>1/5</t>
  </si>
  <si>
    <t>denní stacionáře</t>
  </si>
  <si>
    <t>DOMINO</t>
  </si>
  <si>
    <t>Rakovnická 196/46, Děčín III,405 02</t>
  </si>
  <si>
    <t>Bc. Roman Horn</t>
  </si>
  <si>
    <t>vedoucí střediska 3</t>
  </si>
  <si>
    <t>vedouci3@cssdecin.cz</t>
  </si>
  <si>
    <t>Osoby se zdravotním postižením</t>
  </si>
  <si>
    <t>19-26 let mladí dospělí, 27-64 let dospělí, 65-80 let mladší senioři</t>
  </si>
  <si>
    <t>0</t>
  </si>
  <si>
    <t>domovy pro osoby se zdravotním postižením</t>
  </si>
  <si>
    <t>Domov pro osoby se zdravotním postižením Boletice</t>
  </si>
  <si>
    <t>Spojenců 214, Děčín XXXII-Boletice nad Labem, 407 11</t>
  </si>
  <si>
    <t>DOZP Oleška – Kamenice p.o., středisko Česká Kamenice</t>
  </si>
  <si>
    <t>Osoby s kombinovaným postižením, Osoby s mentálním postižením</t>
  </si>
  <si>
    <t>16-18 let dorost, 19-26 let mladí dospělí, 27-64 let dospělí, 65-80 let mladší senioři</t>
  </si>
  <si>
    <t>Domovy pro osoby se zdravotním postižením Česká Kamenice</t>
  </si>
  <si>
    <t>U kaple 244 a 494, 407 21 Česká Kamenice</t>
  </si>
  <si>
    <t>dozpck@seznam.cz</t>
  </si>
  <si>
    <t>Mgr. Dagmar Vaňková</t>
  </si>
  <si>
    <t>usp131@volny.cz</t>
  </si>
  <si>
    <t>DOZP Oleška – Kamenice p.o., středisko Stará Oleška 131</t>
  </si>
  <si>
    <t>Domovy pro osoby se zdravotním postižením Stará Oleška</t>
  </si>
  <si>
    <t>Stará Oleška č.e.131, Huntířov, 405 02 Děčín 2</t>
  </si>
  <si>
    <t>Domov pro osoby se zdravotním postižením Kytlice</t>
  </si>
  <si>
    <t>Dolní Falknov 71, 407 45 Kytlice</t>
  </si>
  <si>
    <t>info@dozpkytlice.cz</t>
  </si>
  <si>
    <t>PhDr. Jana Kollmannová</t>
  </si>
  <si>
    <t>reditelka@dozpkytlice.cz</t>
  </si>
  <si>
    <t>Centrum sociálních služeb Děčín, p.o.</t>
  </si>
  <si>
    <t>Senioři</t>
  </si>
  <si>
    <t>domovy pro seniory</t>
  </si>
  <si>
    <t>Domov pro seniory</t>
  </si>
  <si>
    <t>Kamenická 755/195, Děčín II-Nové Město, 405 02, dtš. prac. - Krásnostudenecká 1362/104a, Děčín VI-Letná, 405 02</t>
  </si>
  <si>
    <t>Bc. Jiří Hatlapatka</t>
  </si>
  <si>
    <t>vedoucí střediska 2</t>
  </si>
  <si>
    <t>Ing. Šárka Kopáčková</t>
  </si>
  <si>
    <t>Osoby s chronickým duševním onemocněním</t>
  </si>
  <si>
    <t>domovy se zvláštním režimem</t>
  </si>
  <si>
    <t>Domov se zvláštním režimem</t>
  </si>
  <si>
    <t>Kamenická 755/195, Děčín II,405 02</t>
  </si>
  <si>
    <t>Oblastní charita Česká Kamenice</t>
  </si>
  <si>
    <t>Osoby ohrožené závislostí nebo závislé na návykových látkách, Osoby s chronickým duševním onemocněním</t>
  </si>
  <si>
    <t>Tyršova 350, 407 21 Česká Kamenice</t>
  </si>
  <si>
    <t>kamenice@dchltm.cz</t>
  </si>
  <si>
    <t>Bc. Štěpánka Kecková</t>
  </si>
  <si>
    <t>412582602, 724092351</t>
  </si>
  <si>
    <t>Centrum pomoci pro zdravotně postižené a seniory o. p. s.</t>
  </si>
  <si>
    <t>Osoby s chronickým onemocněním, Osoby s kombinovaným postižením, Osoby s mentálním postižením, Osoby s tělesným postižením, Osoby se sluchovým postižením, Osoby se zdravotním postižením, Osoby se zrakovým postižením, Rodiny s dítětem/dětmi, Senioři</t>
  </si>
  <si>
    <t xml:space="preserve"> 1-7 let děti předškolního věku,7-10 let mladší děti, 11-15 let starší děti, 16-18 let dorost, 19-26 let mladí dospělí, 27-64 let dospělí, 65-80 let mladší senioři, nad 80 let starší senioři</t>
  </si>
  <si>
    <t>Osobní asistence - CP ZPS</t>
  </si>
  <si>
    <t>Kochova 1185, 430 01 Chomutov 1</t>
  </si>
  <si>
    <t>centrumpomoci@seznam.cz</t>
  </si>
  <si>
    <t>Hana Kaplanová</t>
  </si>
  <si>
    <t>ředitelka, sociální pacovník</t>
  </si>
  <si>
    <t>hanakaplanova@seznam.cz</t>
  </si>
  <si>
    <t xml:space="preserve">Důstojný život - centrum pro zdravotně postižené, o. p. s. </t>
  </si>
  <si>
    <t>Osoby s chronickým onemocněním, Osoby s kombinovaným postižením, Osoby s mentálním postižením, Osoby s tělesným postižením, Osoby se sluchovým postižením, Osoby se zdravotním postižením, Osoby se zrakovým postižením, Senioři</t>
  </si>
  <si>
    <t xml:space="preserve"> 7-10 let mladší děti, 11-15 let starší děti, 16-18 let dorost, 19-26 let mladí dospělí, 27-64 let dospělí, 65-80 let mladší senioři, nad 80 let starší senioři</t>
  </si>
  <si>
    <t>Důstojný život - centrum pro zdravotně postižené, o.p.s.</t>
  </si>
  <si>
    <t>Nábřeží 1745, Jirkov, 431 11 Jirkov 1</t>
  </si>
  <si>
    <t>dustojnyzivot@email.cz</t>
  </si>
  <si>
    <t>Jitka Kucerová</t>
  </si>
  <si>
    <t>Městský ústav sociálních služeb Jirkov, příspěvková organizace</t>
  </si>
  <si>
    <t>Osoby s chronickým onemocněním, Osoby s jiným zdravotním postižením, Osoby s kombinovaným postižením, Osoby s tělesným postižením, Osoby se sluchovým postižením, Osoby se zdravotním postižením, Osoby se zrakovým postižením, Senioři</t>
  </si>
  <si>
    <t>Osobní asistence - Městský ústav sociálních služeb, p.o.</t>
  </si>
  <si>
    <t>U Dubu 1562, Jirkov, 431 11 Jirkov 1</t>
  </si>
  <si>
    <t>info@meussj.cz</t>
  </si>
  <si>
    <t>Mgr. Eva Šulcová</t>
  </si>
  <si>
    <t>474684432, 474684308</t>
  </si>
  <si>
    <t>Diecézní charita Litoměřice</t>
  </si>
  <si>
    <t>Osoby s chronickým onemocněním, Osoby s mentálním postižením, Osoby s tělesným postižením, Osoby se sluchovým postižením, Osoby se zdravotním postižením, Osoby se zrakovým postižením, Rodiny s dítětem/dětmi, Senioři</t>
  </si>
  <si>
    <t>Charitní pečovatelská služba</t>
  </si>
  <si>
    <t>Březenecká 4804, Chomutov, 430 04 Chomutov 4</t>
  </si>
  <si>
    <t>dchltm@dchltm.cz</t>
  </si>
  <si>
    <t>Jitka Sedláčková</t>
  </si>
  <si>
    <t>chops.chomutov@dchltm.cz</t>
  </si>
  <si>
    <t>Městská správa sociálních služeb Kadaň, příspěvková organizace</t>
  </si>
  <si>
    <t>Osoby s jiným zdravotním postižením, Osoby s tělesným postižením, Osoby se zdravotním postižením, Rodiny s dítětem/dětmi, Senioři</t>
  </si>
  <si>
    <t xml:space="preserve"> 1-7 let děti předškolního věku, 27-64 let dospělí, 65-80 let mladší senioři, nad 80 let starší senioři</t>
  </si>
  <si>
    <t>Městská správa sociálních služeb Kadaň</t>
  </si>
  <si>
    <t>Věžní 958, Kadaň, 432 01 Kadaň 1</t>
  </si>
  <si>
    <t>msss@ktkadan.cz</t>
  </si>
  <si>
    <t>Blanka Saarová</t>
  </si>
  <si>
    <t>vedoucí</t>
  </si>
  <si>
    <t>pec.sluzba.kadan@seznam.cz</t>
  </si>
  <si>
    <t>Pečovatelská služba - Městský ústav sociálních služeb, p.o.</t>
  </si>
  <si>
    <t>Městský ústav sociálních služeb Klášterec n. O., příspěvková organizace</t>
  </si>
  <si>
    <t>Osoby s jiným zdravotním postižením, Osoby s tělesným postižením, Osoby se zdravotním postižením, Senioři</t>
  </si>
  <si>
    <t>Městský ústav sociálních služeb Klášterec nad Ohří, p.o.</t>
  </si>
  <si>
    <t>Lípová 545, Klášterec nad Ohří, 431 51 Klášterec nad Ohří</t>
  </si>
  <si>
    <t>mussklno.bobisudova@seznam.cz</t>
  </si>
  <si>
    <t>Jitka Kočková</t>
  </si>
  <si>
    <t>vedoucí pracovník v sociálních službách</t>
  </si>
  <si>
    <t>474375660, 722722941</t>
  </si>
  <si>
    <t>mussklno.kockova@seznam.cz</t>
  </si>
  <si>
    <t>Sociální služby Chomutov, příspěvková organizace</t>
  </si>
  <si>
    <t>Osoby se zdravotním postižením, Rodiny s dítětem/dětmi, Senioři</t>
  </si>
  <si>
    <t xml:space="preserve"> do 1 roku děti kojeneckého věku,1-7 let děti předškolního věku, 19-26 let mladí dospělí, 27-64 let dospělí, 65-80 let mladší senioři, nad 80 let starší senioři</t>
  </si>
  <si>
    <t>Centrum denních služeb Bezručova</t>
  </si>
  <si>
    <t>Bezručova 4512, Chomutov, 430 03 Chomutov 3</t>
  </si>
  <si>
    <t>474652956, 606641988</t>
  </si>
  <si>
    <t>soschomutov@soschomutov.cz</t>
  </si>
  <si>
    <t>Kamila Lazarčíková</t>
  </si>
  <si>
    <t>vedoucí střediska</t>
  </si>
  <si>
    <t>47434296, 728765792</t>
  </si>
  <si>
    <t>lazarcikova@soschomutov.cz</t>
  </si>
  <si>
    <t>Společně proti času, o. p. s.</t>
  </si>
  <si>
    <t>Oosoby s jiným zdravotním postižením, Senioři</t>
  </si>
  <si>
    <t>osoby se zdravotním postižením od 18 let věku</t>
  </si>
  <si>
    <t>Pečovatelská služba - Společně proti času, o. op. S., Kochova 1185, Chomutov</t>
  </si>
  <si>
    <t>Dagmar Neprášková</t>
  </si>
  <si>
    <t>nepraskovamessskadan@seznam.cz</t>
  </si>
  <si>
    <t>Osoby s chronickým onemocněním, Osoby s jiným zdravotním postižením, Osoby s kombinovaným postižením, Osoby s tělesným postižením, Osoby se zdravotním postižením, Senioři</t>
  </si>
  <si>
    <t>Odlehčovací služba - Městský ústav sociálních služeb, p.o.</t>
  </si>
  <si>
    <t>Osoby s jiným zdravotním postižením, Senioři</t>
  </si>
  <si>
    <t>Lípová 545, Klášterec nad Ohří, 431 51 Klášterec n. O.</t>
  </si>
  <si>
    <t>Miluše Sedláková, DiS</t>
  </si>
  <si>
    <t>sociální pracovník</t>
  </si>
  <si>
    <t>474375414, 607840021</t>
  </si>
  <si>
    <t>mussklno.sedlakova@seznam.cz</t>
  </si>
  <si>
    <t>Centrum pro osoby se zdravotním postižením Písečná</t>
  </si>
  <si>
    <t>Písečná 5176, Chomutov, 430 04 Chomutov 4</t>
  </si>
  <si>
    <t>Bc. Petra Březinová</t>
  </si>
  <si>
    <t>474661009, 728746365</t>
  </si>
  <si>
    <t>brezinova@soschomutov.cz</t>
  </si>
  <si>
    <t>Sociální služby Chomutov, příspěvková organizace/A</t>
  </si>
  <si>
    <t>Osoby s tělesným postižením</t>
  </si>
  <si>
    <t xml:space="preserve"> 1-7 let děti předškolního věku,7-10 let mladší děti</t>
  </si>
  <si>
    <t>Domov pro osoby se zdravotním postižením Kovářská</t>
  </si>
  <si>
    <t>Osoby s mentálním postižením, Osoby s tělesným postižením, Osoby se sluchovým postižením</t>
  </si>
  <si>
    <t>Domov pro osoby se zdravotním postižením</t>
  </si>
  <si>
    <t>Dukelská 28 a Nádražní 484, 431 86 Kovářská</t>
  </si>
  <si>
    <t>kormosova@usskovarska.cz</t>
  </si>
  <si>
    <t>Eva Kormošová</t>
  </si>
  <si>
    <t>474396237, 474396237</t>
  </si>
  <si>
    <t>Domovy sociálních služeb Kadaň a Mašťov, p. o.</t>
  </si>
  <si>
    <t>27-64 let dospělí</t>
  </si>
  <si>
    <t>Domov pro seniory a Domov pro osoby se zdravotním postižením Mašťov</t>
  </si>
  <si>
    <t>Sídliště 232, 431 56 Mašťov</t>
  </si>
  <si>
    <t>hadbavna@dsskm.cz</t>
  </si>
  <si>
    <t>Anna Edita Hadbávna</t>
  </si>
  <si>
    <t>477477081, 477397221</t>
  </si>
  <si>
    <t>Domovy sociálních služeb Kadaň a Mašťov, p. o., Březinova ul.</t>
  </si>
  <si>
    <t xml:space="preserve"> 1-7 let děti předškolního věku,7-10 let mladší děti, 11-15 let starší děti, 16-18 let dorost, 19-26 let mladí dospělí, 27-64 let dospělí</t>
  </si>
  <si>
    <t>Domov pro osoby se zdravotním postižením Kadaň</t>
  </si>
  <si>
    <t>Březinova 1093, Kadaň, 432 01 Kadaň 1</t>
  </si>
  <si>
    <t>becvarova@dsskm.cz</t>
  </si>
  <si>
    <t>Dagmar Bečvářová, Dis.</t>
  </si>
  <si>
    <t>Domovy sociálních služeb Kadaň a Mašťov, p. o., Dvořákova ul.</t>
  </si>
  <si>
    <t>Dvořákova 1128, Kadaň, 432 01 Kadaň 1</t>
  </si>
  <si>
    <t>Vedoucí zařízení</t>
  </si>
  <si>
    <t>Městská správa sociálních služeb Vejprty</t>
  </si>
  <si>
    <t>Osoby s kombinovaným postižením, Osoby s mentálním postižením, Osoby s tělesným postižením, Osoby se sluchovým postižením, Osoby se zdravotním postižením, Osoby se zrakovým postižením</t>
  </si>
  <si>
    <t>19-26 let mladí dospělí, 27-64 let dospělí</t>
  </si>
  <si>
    <t>Domov pro osoby se zdravotním postižením Vejprty</t>
  </si>
  <si>
    <t>Vejprty</t>
  </si>
  <si>
    <t>msss@vejprty.cz</t>
  </si>
  <si>
    <t>Helena Šenkyplová</t>
  </si>
  <si>
    <t>Sociální pracovnice</t>
  </si>
  <si>
    <t>helena.senkyplova@msssvejprty.cz</t>
  </si>
  <si>
    <t>Osoby s chronickým onemocněním, Osoby s jiným zdravotním postižením, Osoby s kombinovaným postižením, Osoby s tělesným postižením, Osoby se sluchovým postižením, Osoby se zdravotním postižením, Osoby se zrakovým postižením</t>
  </si>
  <si>
    <t>Domov pro osoby se zdravotním postižením - Městský ústav sociálních služeb Jirkov, p.o.</t>
  </si>
  <si>
    <t>16-18 let dorost, 19-26 let mladí dospělí, 27-64 let dospělí, 65-80 let mladší senioři, nad 80 let starší senioři</t>
  </si>
  <si>
    <t>47747708, 474397221</t>
  </si>
  <si>
    <t>Domov pro seniory Vejprty</t>
  </si>
  <si>
    <t>S. K. Neumanna 842/2, 431 91 Vejprty</t>
  </si>
  <si>
    <t>Domov pro seniory - Městský ústav sociálních služeb Jirkov, p.o.</t>
  </si>
  <si>
    <t>Mládežnická 1753, Jirkov, 431 11 Jirkov 1</t>
  </si>
  <si>
    <t>47468443, 474684308</t>
  </si>
  <si>
    <t>Lípová 545, Klášterec nad Ohří, 431 51 Klášterec nad Ohří 1</t>
  </si>
  <si>
    <t>Miluše Sedláková, Dis</t>
  </si>
  <si>
    <t>Sociální služby Chomutov, přřípsěvková organizace</t>
  </si>
  <si>
    <t>Domov pro seniory Písečná</t>
  </si>
  <si>
    <t>Písečná 5062, Chomutov, 430 04 Chomutov 4</t>
  </si>
  <si>
    <t>Ing. Jitka Maroušková</t>
  </si>
  <si>
    <t>474659258, 728842114</t>
  </si>
  <si>
    <t>marouskova@soschomutov.cz</t>
  </si>
  <si>
    <t>Osoby s chronickým duševním onemocněním, Osoby postižené Alzheimerovou chorobou a jinými druhy stařecké demence</t>
  </si>
  <si>
    <t>Domov se zvláštním režimem Vejprty</t>
  </si>
  <si>
    <t>Domov se zvláštním režimem - Městský ústav sociálních služeb Jirkov, p.o.</t>
  </si>
  <si>
    <t>U Dubu 1562, 431 11 Jirkov</t>
  </si>
  <si>
    <t>Penzion Pod břízami, s. r. o., Chomutov</t>
  </si>
  <si>
    <t>Penzion pod Břízami</t>
  </si>
  <si>
    <t>Pod Břízami 5598, Chomutov, 430 04 Chomutov 4</t>
  </si>
  <si>
    <t>Jiné: společnosti a.s., s.r.o.</t>
  </si>
  <si>
    <t>penzionpodbrizami@seznam.cz</t>
  </si>
  <si>
    <t>Hatašová Šárka</t>
  </si>
  <si>
    <t>773929215, 775730720</t>
  </si>
  <si>
    <t>Farní charita Lovosice</t>
  </si>
  <si>
    <t>Osoby s chronickým onemocněním, Osoby se zdravotním postižením, Rodiny s dítětem/dětmi, Senioři</t>
  </si>
  <si>
    <t>Kostelní 146/1, Lovosice, 410 02 Lovosice 2</t>
  </si>
  <si>
    <t>fch.lovosice@centrum.cz</t>
  </si>
  <si>
    <t>Roman Striženec</t>
  </si>
  <si>
    <t>ředitel FACH Lovosice</t>
  </si>
  <si>
    <t>Farní charita Litoměřice CHOPS</t>
  </si>
  <si>
    <t>Osoby s chronickým onemocněním, Osoby s kombinovaným postižením, Osoby se zdravotním postižením, Senioři</t>
  </si>
  <si>
    <t>Farní charita Litoměřice, Charitní ošetřovatelská a pečovatelská služba</t>
  </si>
  <si>
    <t>Dominikánské náměstí 92/1, Litoměřice-Město, 412 01 Litoměřice</t>
  </si>
  <si>
    <t>chops@fchltm.cz</t>
  </si>
  <si>
    <t>Lenka Matzkeová</t>
  </si>
  <si>
    <t>Farní charita Litoměřice Pečovatelská služba</t>
  </si>
  <si>
    <t>Osoby s tělesným postižením, Osoby se zdravotním postižením, Rodiny s dítětem/dětmi, Senioři</t>
  </si>
  <si>
    <t>Farní charita Litoměřice, Pečovatelska služba</t>
  </si>
  <si>
    <t>Švermova 2099/16, 412 01 Litoměřice</t>
  </si>
  <si>
    <t>dps@fchltm.cz</t>
  </si>
  <si>
    <t>Bc. Jana Klečková</t>
  </si>
  <si>
    <t>vedoucí a sociální pracovnice</t>
  </si>
  <si>
    <t>jana.kleckova@fchltm.cz</t>
  </si>
  <si>
    <t>Farní charita Roudnice</t>
  </si>
  <si>
    <t>Osoby s chronickým duševním onemocněním, Osoby s mentálním postižením, Osoby se zdravotním postižením, Senioři</t>
  </si>
  <si>
    <t>Pečovatelská služba při FCH Rce n.L.</t>
  </si>
  <si>
    <t>Riegrova 652, 413 01 Roudnice nad Labem</t>
  </si>
  <si>
    <t>416838313, 731604173</t>
  </si>
  <si>
    <t>pssp@charitaroudnice.cz</t>
  </si>
  <si>
    <t>Leona Marešová</t>
  </si>
  <si>
    <t>vedoucí pracovnice v sociálních službách</t>
  </si>
  <si>
    <t>pecovatelska.sluzba@charitaroudnice.cz</t>
  </si>
  <si>
    <t>Město Bohušovice nad Ohří</t>
  </si>
  <si>
    <t>Dům s pečovatelskou službou</t>
  </si>
  <si>
    <t>Komenského 260, 411 56 Bohušovice nad Ohří</t>
  </si>
  <si>
    <t>d.jandova@bohusovice.cz</t>
  </si>
  <si>
    <t>Dagmar Jandová</t>
  </si>
  <si>
    <t>vedoucí odboru</t>
  </si>
  <si>
    <t>Město Hoštka (dům s pečovatelskou službou)</t>
  </si>
  <si>
    <t>Litoměřická 201, 411 72 Hoštka u Roudnice nad Labem</t>
  </si>
  <si>
    <t>hostka@hostka.cz</t>
  </si>
  <si>
    <t>Ing. Ivo Perna</t>
  </si>
  <si>
    <t>416814114/416814139</t>
  </si>
  <si>
    <t>Město Lovosice</t>
  </si>
  <si>
    <t>Osoby s chronickým onemocněním, Osoby s tělesným postižením, Osoby se zdravotním postižením, Senioři</t>
  </si>
  <si>
    <t>Pečovatelská služba města Lovosice</t>
  </si>
  <si>
    <t>28. října 475/7, Lovosice, 410 02 Lovosice 2</t>
  </si>
  <si>
    <t>dps.lovosice@atlas.cz</t>
  </si>
  <si>
    <t>Iveta Seifertová</t>
  </si>
  <si>
    <t>koordinátor pečovatelské služby</t>
  </si>
  <si>
    <t>iveta.seifertova@meulovo.cz</t>
  </si>
  <si>
    <t>Město Štětí</t>
  </si>
  <si>
    <t>Mírové nám. 163, 411 08 Štětí</t>
  </si>
  <si>
    <t>mesto@steti.cz</t>
  </si>
  <si>
    <t>Mgr. Pavla Lípová</t>
  </si>
  <si>
    <t>732931767, 416859325</t>
  </si>
  <si>
    <t>pavla.lipova@steti.cz</t>
  </si>
  <si>
    <t>Město Terezín</t>
  </si>
  <si>
    <t>Osoby s chronickým onemocněním, Osoby s tělesným postižením, Rodiny s dítětem/dětmi, Senioři</t>
  </si>
  <si>
    <t>není</t>
  </si>
  <si>
    <t>nám. ČSA 179, 411 55 Terezín</t>
  </si>
  <si>
    <t>epodatelna@terezin.cz</t>
  </si>
  <si>
    <t>Bc. Alena Rendášová</t>
  </si>
  <si>
    <t>vedoucí odboru, sociální pracovník</t>
  </si>
  <si>
    <t>alena.rendasova@terezin.cz</t>
  </si>
  <si>
    <t>Město Úštěk</t>
  </si>
  <si>
    <t>Dům pečovatelské služby</t>
  </si>
  <si>
    <t>Rybniční 238, Úštěk-Českolipské Předměstí, 411 45 Úštěk</t>
  </si>
  <si>
    <t>ustek@iol.cz</t>
  </si>
  <si>
    <t>Svatoslava Ranšová</t>
  </si>
  <si>
    <t>vedoucí odboru sociálních věcí</t>
  </si>
  <si>
    <t>www.socialni.odbor@mesto-ustek.cz</t>
  </si>
  <si>
    <t>Obec Čížkovice</t>
  </si>
  <si>
    <t>Dům s pečovatelskou službou Čížkovice</t>
  </si>
  <si>
    <t>U parku 303, 411 12 Čížkovice</t>
  </si>
  <si>
    <t>dps.cizkovice@seznam.cz</t>
  </si>
  <si>
    <t>ŠtěpánkaBašusová</t>
  </si>
  <si>
    <t>vedoucí DPS</t>
  </si>
  <si>
    <t>416538084, 416715140</t>
  </si>
  <si>
    <t>Obec Liběšice</t>
  </si>
  <si>
    <t>Osoby se zdravotním postižením, Senioři</t>
  </si>
  <si>
    <t>Dům s pečovatelskou službou Liběšice</t>
  </si>
  <si>
    <t>Liběšice 14, 411 46 Liběšice u Litoměřic</t>
  </si>
  <si>
    <t>obec@libesice.cz</t>
  </si>
  <si>
    <t>Alena Knobová</t>
  </si>
  <si>
    <t>starostka</t>
  </si>
  <si>
    <t>Obec Polepy</t>
  </si>
  <si>
    <t>Osoby s tělesným postižením, Osoby se zdravotním postižením, Senioři</t>
  </si>
  <si>
    <t>Polepy 112, 411 47 Polepy</t>
  </si>
  <si>
    <t>ou.polepy@seznam.cz</t>
  </si>
  <si>
    <t>Radomír Kopecký</t>
  </si>
  <si>
    <t>starosta</t>
  </si>
  <si>
    <t>Obec Staškov - Vodochody</t>
  </si>
  <si>
    <t>65-80 let mladší senioři</t>
  </si>
  <si>
    <t>Straškov 2, 411 84 Straškov-Vodochody</t>
  </si>
  <si>
    <t>Lenka Fridrychová</t>
  </si>
  <si>
    <t>nemají</t>
  </si>
  <si>
    <t>Obec Velké Žernoseky</t>
  </si>
  <si>
    <t>Obecní úřad Velké Žernoseky</t>
  </si>
  <si>
    <t>Velké Žernoseky 63, 412 01, Litoměřice 1</t>
  </si>
  <si>
    <t>ouzernoseky@iol.cz</t>
  </si>
  <si>
    <t>Ludmila Pafelová</t>
  </si>
  <si>
    <t>vedoucí, starostka</t>
  </si>
  <si>
    <t>416837226, 776067070</t>
  </si>
  <si>
    <t>Denisa Martincová, DiS.</t>
  </si>
  <si>
    <t>Podřipská nemocnice s poliklinikou Roudnice n. L., s. r. o.</t>
  </si>
  <si>
    <t>Osoby s chronickým onemocněním, Osoby s jiným zdravotním postižením, Osoby s tělesným postižením, Osoby se sluchovým postižením, Osoby se zdravotním postižením, Rodiny s dítětem/dětmi, Senioři</t>
  </si>
  <si>
    <t xml:space="preserve"> 1-7 let děti předškolního věku,7-10 let mladší děti, 11-15 let starší děti, 27-64 let dospělí, 65-80 let mladší senioři, nad 80 let starší senioři</t>
  </si>
  <si>
    <t>Podřipská nemocnice s poliklinikou Roudnice n. L., s.r.o.</t>
  </si>
  <si>
    <t>Alej 17. listopadu 1101, 413 01 Roudnice nad Labem</t>
  </si>
  <si>
    <t>pnsp@pnsp.cz</t>
  </si>
  <si>
    <t>Bc. Lenka Hajná</t>
  </si>
  <si>
    <t>vedoucí Služeb sociální péče</t>
  </si>
  <si>
    <t>416858457, 606685793</t>
  </si>
  <si>
    <t>lenka.hajna@pnsp.cz</t>
  </si>
  <si>
    <t>Šance Lovosice</t>
  </si>
  <si>
    <t>Osoby s chronickým onemocněním, Osoby s kombinovaným postižením, Osoby s tělesným postižením, Osoby se zdravotním postižením, Rodiny s dítětem/dětmi, Senioři</t>
  </si>
  <si>
    <t>ŠANCE Lovosice</t>
  </si>
  <si>
    <t>Školní 476/3,410 02 Lovosice 2</t>
  </si>
  <si>
    <t>731604004, 730177185</t>
  </si>
  <si>
    <t>plickova2@seznam.cz</t>
  </si>
  <si>
    <t>Božena Plicková</t>
  </si>
  <si>
    <t>předsedkyně sdružení</t>
  </si>
  <si>
    <t>SAXUS prime s.r.o.</t>
  </si>
  <si>
    <t>SAXUS prime s.r.o. Pečovatelská služba</t>
  </si>
  <si>
    <t>Žižkova 1688/12a, Předměstí, 412 01 Litoměřice 1</t>
  </si>
  <si>
    <t>saxus@email.cz</t>
  </si>
  <si>
    <t>Zdeněk Řičař</t>
  </si>
  <si>
    <t>jednatel</t>
  </si>
  <si>
    <t>Hezké domy s. r. o.</t>
  </si>
  <si>
    <t>Osoby s kombinovaným postižením, Osoby s tělesným postižením, Osoby se zdravotním postižením, Osoby se zrakovým postižením, Senioři</t>
  </si>
  <si>
    <t>Hezké domy, s. r. o.</t>
  </si>
  <si>
    <t>Osvoboditelů 1228/30, Lovosice, 410 02 Lovosice 2</t>
  </si>
  <si>
    <t>cechova@hezkedomy,cz</t>
  </si>
  <si>
    <t>Mgr. Soňa Čechová</t>
  </si>
  <si>
    <t>cechova@hezkédomy.cz</t>
  </si>
  <si>
    <t>Hospic sv. Štěpána</t>
  </si>
  <si>
    <t>Osoby s jiným zdravotním postižením, Osoby s kombinovaným postižením, Senioři</t>
  </si>
  <si>
    <t>Hospic sv. Štěpána Litoměřice</t>
  </si>
  <si>
    <t>Rybářské náměstí 662/4, Předměstí, 412 01 Litoměřice</t>
  </si>
  <si>
    <t>info@hospiclitomerice.cz</t>
  </si>
  <si>
    <t>Mgr. Dagmar Pelcová, Dis.</t>
  </si>
  <si>
    <t>sociální pracovice</t>
  </si>
  <si>
    <t>416733185-7</t>
  </si>
  <si>
    <t>socialni@hospiclitomerice.cz</t>
  </si>
  <si>
    <t>Mgr. Lucie Brožková</t>
  </si>
  <si>
    <t>KDP Sluníčko</t>
  </si>
  <si>
    <t>Příčná 376/18, Lovosice, 410 02 Lovosice 2</t>
  </si>
  <si>
    <t>adpslunicko@seznam.cz</t>
  </si>
  <si>
    <t>777939015/226013937</t>
  </si>
  <si>
    <t>Osoby s chronickým onemocněním, Osoby se zdravotním postižením, Senioři</t>
  </si>
  <si>
    <t>Dům s chráněnými byty</t>
  </si>
  <si>
    <t>U Cementárny 452, 411 08 Štětí</t>
  </si>
  <si>
    <t>416859315, 416813700</t>
  </si>
  <si>
    <t>roudnice@opora-os.cz</t>
  </si>
  <si>
    <t>Jana Kubíčková DiS., Miroslav Tuháček DiS.</t>
  </si>
  <si>
    <t>koordinátor služeb, sociální pracovník</t>
  </si>
  <si>
    <t>777 704 255, 776 067 070</t>
  </si>
  <si>
    <t>Camphill České Kopisty</t>
  </si>
  <si>
    <t>Osoby s chronickým duševním onemocněním, Osoby s mentálním postižením</t>
  </si>
  <si>
    <t>České Kopisty 6, 412 01 Litoměřice</t>
  </si>
  <si>
    <t>416738673, 776063783</t>
  </si>
  <si>
    <t>socialnipracovnik@camphill.cz</t>
  </si>
  <si>
    <t>Mgr. Tomáš Hurych</t>
  </si>
  <si>
    <t>Vedoucí soc. služby</t>
  </si>
  <si>
    <t>776063783, 416738673</t>
  </si>
  <si>
    <t>Diakonie ČCE - Středisko křesťanské pomoci v Litoměřicích</t>
  </si>
  <si>
    <t>Osoby s kombinovaným postižením, Osoby s mentálním postižením, Osoby s tělesným postižením, Osoby se zdravotním postižením</t>
  </si>
  <si>
    <t>6/20</t>
  </si>
  <si>
    <t>Centrum denních služeb</t>
  </si>
  <si>
    <t>Rooseveltova 716/7, Předměstí, 412 01 Litoměřice</t>
  </si>
  <si>
    <t>cds.litomerice@diakonie.cz</t>
  </si>
  <si>
    <t>Anna Burdová</t>
  </si>
  <si>
    <t>vedoucí Centra denních služeb</t>
  </si>
  <si>
    <t>416733585, 774120002</t>
  </si>
  <si>
    <t>Centrum pro zdravotně postižené děti a mládež Srdíčko</t>
  </si>
  <si>
    <t>5/24</t>
  </si>
  <si>
    <t>Centrum pro zdravotně postižené děti a mládež - SRDÍČKO</t>
  </si>
  <si>
    <t>Revoluční 30, 412 01 Litoměřice</t>
  </si>
  <si>
    <t>centrum.srdicko@tiscali.cz</t>
  </si>
  <si>
    <t>Ing. Ivana Humlová</t>
  </si>
  <si>
    <t>ředitel</t>
  </si>
  <si>
    <t>Farní charita Litoměřice Charitní Domov sv. Zdislava</t>
  </si>
  <si>
    <t>1/6</t>
  </si>
  <si>
    <t>416859315, 416812700</t>
  </si>
  <si>
    <t>vedoucí OSV</t>
  </si>
  <si>
    <t>Osoby s chronickým duševním onemocněním, Osoby se sluchovým postižením, Osoby se zdravotním postižením, Senioři</t>
  </si>
  <si>
    <t>Podřipská nemocnice s poliklinikou Roudnice n. L.,s.r.o.</t>
  </si>
  <si>
    <t>Jungmannova 671, 413 01 Roudnice nad Labem</t>
  </si>
  <si>
    <t>Osoby s chronickým onemocněním, Osoby s mentálním postižením, Osoby s tělesným postižením, Osoby se zdravotním postižením</t>
  </si>
  <si>
    <t>Denní stacionář ŠANCE Lovosice</t>
  </si>
  <si>
    <t>Karla Maličkého 382/16,410 02Lovosice</t>
  </si>
  <si>
    <t>Centrum sociální pomoci Litoměřice, p.o. DNP Křešice</t>
  </si>
  <si>
    <t>Domov Na Pustaji Křešice</t>
  </si>
  <si>
    <t>Encovanská 73, 411 48 Křešice</t>
  </si>
  <si>
    <t>dnp.kresice@csplitomerice.cz</t>
  </si>
  <si>
    <t>RSDr.Oldřich Körber</t>
  </si>
  <si>
    <t>vedoucí domova</t>
  </si>
  <si>
    <t>416786105, 416786305</t>
  </si>
  <si>
    <t>Centrum sociální pomoci Litoměřice, p.o. DNS Čížkovice</t>
  </si>
  <si>
    <t>Osoby s kombinovaným postižením, Osoby s mentálním postižením, Osoby se zdravotním postižením</t>
  </si>
  <si>
    <t>Domov Na Svobodě Čížkovice</t>
  </si>
  <si>
    <t>Na Svobodě 172, 411 12 Čížkovice</t>
  </si>
  <si>
    <t>dns.cizkovice@csplitomerice.cz</t>
  </si>
  <si>
    <t>Renata Mrvová</t>
  </si>
  <si>
    <t>416574741, 416574743</t>
  </si>
  <si>
    <t>rmrvova@csplitomerice.cz</t>
  </si>
  <si>
    <t>Centrum sociální pomoci Litoměřice, p.o. DNZ Liběšice</t>
  </si>
  <si>
    <t>Domov na zámku Liběšice</t>
  </si>
  <si>
    <t>Liběšice 1, 411 46 Liběšice u Litoměřic</t>
  </si>
  <si>
    <t>dnz.libesice@csplitomerice.cz</t>
  </si>
  <si>
    <t>Bc. Marie Kébrtová</t>
  </si>
  <si>
    <t>vedoucí Domova</t>
  </si>
  <si>
    <t>Centrum sociální pomoci Litoměřice, p.o. DSP Chotěšov</t>
  </si>
  <si>
    <t>Domov sociální péče Chotěšov</t>
  </si>
  <si>
    <t>Libochovická 166, Chotěšov, 410 02 Lovosice</t>
  </si>
  <si>
    <t>dsp.chotesov@csplitomerice.cz</t>
  </si>
  <si>
    <t>Bc. Andrea Krčmářová, DiS.</t>
  </si>
  <si>
    <t>416591690, 416592200</t>
  </si>
  <si>
    <t>Centrum sociální pomoci Litoměřice, p.o. DSP Skalice</t>
  </si>
  <si>
    <t>Domov sociální péče Skalice</t>
  </si>
  <si>
    <t>Skalice 44, 412 01 Litoměřice</t>
  </si>
  <si>
    <t>dsp.skalice@csplitomerice.cz</t>
  </si>
  <si>
    <t>Marcela Tlustá</t>
  </si>
  <si>
    <t>mtlusta@csplitomerice.cz</t>
  </si>
  <si>
    <t>Ústav sociální péče pro tělesně postižené dospělé Snědovice, p. o.</t>
  </si>
  <si>
    <t>Osoby s kombinovaným postižením, Osoby s tělesným postižením</t>
  </si>
  <si>
    <t>75</t>
  </si>
  <si>
    <t>Ústav sociální péče pro tělesně postižené dospělé Snědovice, příspěvková organizace</t>
  </si>
  <si>
    <t>Snědovice 1, Snědovice, 411 74</t>
  </si>
  <si>
    <t>info@uspsnedovice.cz</t>
  </si>
  <si>
    <t>Mgr. Rostislav Kolačev</t>
  </si>
  <si>
    <t>ředitel organizace</t>
  </si>
  <si>
    <t>reditel@uspsnedovice.cz</t>
  </si>
  <si>
    <t>Centrum sociální pomoci Litoměřice, p.o. DD Libochovice</t>
  </si>
  <si>
    <t>Domov důchodců Libochovice</t>
  </si>
  <si>
    <t>Vrchlického 574, 411 17 Libochovice</t>
  </si>
  <si>
    <t>dd.libochovice@seznam.cz</t>
  </si>
  <si>
    <t>Soňa Vápeníková</t>
  </si>
  <si>
    <t>416591657, 416591242</t>
  </si>
  <si>
    <t>Centrum sociální pomoci Litoměřice, p.o. DUT Litoměřice</t>
  </si>
  <si>
    <t>Domov U Trati Litoměřice</t>
  </si>
  <si>
    <t>U Trati 2041/3, Předměstí, 412 01 Litoměřice 1</t>
  </si>
  <si>
    <t>416735294 - 6</t>
  </si>
  <si>
    <t>dut.litomerice@csplitomerice.cz</t>
  </si>
  <si>
    <t>Mgr.Karel Reissmüller</t>
  </si>
  <si>
    <t>kreissmuller@csplitomerice.cz</t>
  </si>
  <si>
    <t>Diakonie ČCE středisko v Krabčicích</t>
  </si>
  <si>
    <t>Diakonie ČCE - středisko v Krabčicích</t>
  </si>
  <si>
    <t>Rovné 58, 411 87 Krabčice u Roudnice n.L.</t>
  </si>
  <si>
    <t>krabcice@diakonie.cz</t>
  </si>
  <si>
    <t>Bc. Martina Placha DiS.</t>
  </si>
  <si>
    <t>placha.krabcice@diakonie.cz</t>
  </si>
  <si>
    <t>Domov důchodců Roudnice nad Labem</t>
  </si>
  <si>
    <t>Domov důchodců Roudnice nad Labem, p.o.</t>
  </si>
  <si>
    <t>Sámova 2481, 413 01 Roudnice nad Labem</t>
  </si>
  <si>
    <t>socprac@domovsenioru.cz</t>
  </si>
  <si>
    <t>Bc. Lenka Nová</t>
  </si>
  <si>
    <t>reditel@domovsenioru.cz</t>
  </si>
  <si>
    <t>Centrum sociální pomoci Litoměřice, p.o. DD Milešov</t>
  </si>
  <si>
    <t>27-64 let dospělí, 65-80 let mladší senioři</t>
  </si>
  <si>
    <t>Domov důchodců Milešov</t>
  </si>
  <si>
    <t>Milešov 1, Velemín, 411 32 Milešov u Lovosic</t>
  </si>
  <si>
    <t>dd.milesov@seznam.cz</t>
  </si>
  <si>
    <t>Ing. Vladimíra Reinhartová</t>
  </si>
  <si>
    <t>Centrum sociální pomoci Litoměřice, p.o. DD Čížkovice</t>
  </si>
  <si>
    <t>Osoby postižené Alzheimerovou chorobou a jinými druhy stařecké demence</t>
  </si>
  <si>
    <t>Domov důchodců Čížkovice</t>
  </si>
  <si>
    <t>Jiráskova 1, 411 12 Čížkovice</t>
  </si>
  <si>
    <t>416538128, 413538219</t>
  </si>
  <si>
    <t>dd.cizkovice@csplitomerice.cz</t>
  </si>
  <si>
    <t>Bc. Ingrid Petříčková</t>
  </si>
  <si>
    <t>416538128, 416538219</t>
  </si>
  <si>
    <t>ipetrickova@csplitomerice.cz</t>
  </si>
  <si>
    <t>Marcela Jeníková</t>
  </si>
  <si>
    <t>jenikova.krabcice@diakonie.cz</t>
  </si>
  <si>
    <t>Senioři, Osoby postižené Alzheimerovou chorobou a jinými druhy stařecké demence</t>
  </si>
  <si>
    <t>Domov pro seniory Kréta, a. s.</t>
  </si>
  <si>
    <t>Domov seniorů Kréta a.s.</t>
  </si>
  <si>
    <t>Kréta 301, 411 55, Terezín</t>
  </si>
  <si>
    <t>socialni@dskreta.cz</t>
  </si>
  <si>
    <t>JIří Dušek</t>
  </si>
  <si>
    <t>info@dskreta.cz</t>
  </si>
  <si>
    <t>Domov se zvláštním režimem Terezín</t>
  </si>
  <si>
    <t>Osoby ohrožené závislostí nebo závislé na návykových látkách, Osoby s chronickým duševním onemocněním, Osoby s kombinovaným postižením</t>
  </si>
  <si>
    <t>nám. ČSA 84, 411 55 Terezín</t>
  </si>
  <si>
    <t>antonin.bradac@domovterezin.cz</t>
  </si>
  <si>
    <t>Mgr. Antoní Bradáč</t>
  </si>
  <si>
    <t>Osoby s chronickým duševním onemocněním, Senioři, Osoby postižené Alzheimerovou chorobou a jinými druhy stařecké demence</t>
  </si>
  <si>
    <t>Farní charita Litoměřice, Charitní domov sv. Zdislava - domov se zvláštním režimem</t>
  </si>
  <si>
    <t>Dominikánské náměstí 92/1, 412 01 Litoměřice</t>
  </si>
  <si>
    <t>chd@fchltm.cz</t>
  </si>
  <si>
    <t>Mgr. Jaroslava Biolková, DiS</t>
  </si>
  <si>
    <t>Centrum služeb pro zdravotně postižené Louny, o. p.s.</t>
  </si>
  <si>
    <t>Osoby s mentálním postižením, Osoby s tělesným postižením, Osoby se zrakovým postižením</t>
  </si>
  <si>
    <t>Centrum služeb pro zdravotně postižené Louny o.p.s.</t>
  </si>
  <si>
    <t>Rakovnická 2502, Louny, 440 01 Louny 1</t>
  </si>
  <si>
    <t>szdp.louny@seznam.cz</t>
  </si>
  <si>
    <t>Venuše Firstlová</t>
  </si>
  <si>
    <t>Centrum služeb pro zdravotně postižené Žatec o. s.</t>
  </si>
  <si>
    <t>Osoby s chronickým duševním onemocněním, Osoby s chronickým onemocněním, Osoby s jiným zdravotním postižením, Osoby s kombinovaným postižením, Osoby s mentálním postižením, Osoby s tělesným postižením, Osoby se sluchovým postižením, Osoby se zdravotním postižením, Osoby se zrakovým postižením</t>
  </si>
  <si>
    <t>7-10 let mladší děti, 11-15 let starší děti, 16-18 let dorost, 19-26 let mladí dospělí, 27-64 let dospělí, 65-80 let mladší senioři, nad 80 let starší senioři</t>
  </si>
  <si>
    <t>Centrum služeb pro zdravotně postižené Žatec o.s.</t>
  </si>
  <si>
    <t>Masarykova 1335, Žatec, 438 01 Žatec 1</t>
  </si>
  <si>
    <t>centrumsluzeb-zatec@centrum.cz</t>
  </si>
  <si>
    <t>Ivana Mierva Petirová</t>
  </si>
  <si>
    <t>předseda předsednictva</t>
  </si>
  <si>
    <t>Osoby s chronickým onemocněním, Osoby s jiným zdravotním postižením, Osoby se sluchovým postižením, Osoby se dzravotním postižením, Senioři</t>
  </si>
  <si>
    <t>27-64 let dospělí, 65-80 let mladší senioři, nad 8é let starší senioři</t>
  </si>
  <si>
    <t>Osobní asistence</t>
  </si>
  <si>
    <t>Písečná 2820, Žatec, 438 01 Žatec 1</t>
  </si>
  <si>
    <t>theo.simko@maltezskapomoc.cz</t>
  </si>
  <si>
    <t>Mgr. Theo Šimko</t>
  </si>
  <si>
    <t>Alena Krátká Arnika Komplexní domácí péče</t>
  </si>
  <si>
    <t>Alena Krátká Arnika - Komplexní domácí péče</t>
  </si>
  <si>
    <t>Rafaela Ungara 2674, 43801 Žatec</t>
  </si>
  <si>
    <t>arnikazatec.socialnisluzby@seznam.cz</t>
  </si>
  <si>
    <t>Ing. Roman Kotvas</t>
  </si>
  <si>
    <t>projektový manažer</t>
  </si>
  <si>
    <t>Osoby s chronickým onemocněním, Osoby s tělesným postižením, Osoby se zrakovým postižením, Senioři</t>
  </si>
  <si>
    <t>Domov pro seniory a Pečovatelská služba v Žatci</t>
  </si>
  <si>
    <t>Osoby se sluchovým postižením, Osoby se zdravotním postižením, Osoby se zrakovým postižením, Senioři</t>
  </si>
  <si>
    <t>Domov pro seniory a pečovatelská služba v Žatci</t>
  </si>
  <si>
    <t>Šafaříkova 852, Žatec, 438 01 Žatec 1</t>
  </si>
  <si>
    <t>kolert@dpszatec.cz</t>
  </si>
  <si>
    <t>Josef Kolert</t>
  </si>
  <si>
    <t>Město Blšany</t>
  </si>
  <si>
    <t>Náměstí 29, 439 88 Blšany</t>
  </si>
  <si>
    <t>mesto.blsany@email.cz</t>
  </si>
  <si>
    <t>Petr Bukáček</t>
  </si>
  <si>
    <t>starosta@blsany.cz</t>
  </si>
  <si>
    <t>Město Podbořany</t>
  </si>
  <si>
    <t>Pečovatelská služba Podbořany</t>
  </si>
  <si>
    <t>Sídliště Míru 921, 441 01 Podbořany</t>
  </si>
  <si>
    <t>podatelna@podborany.net</t>
  </si>
  <si>
    <t>Ivana Sýkorová</t>
  </si>
  <si>
    <t>dps@podborany.net</t>
  </si>
  <si>
    <t>Městská pečovatelská služba s denním stacionářem Louny</t>
  </si>
  <si>
    <t>Městská pečovatelská služba Louny - Pečovatelská služba</t>
  </si>
  <si>
    <t>Fűgnerova 1668, 440 01 Louny</t>
  </si>
  <si>
    <t>mps@mpslouny.cz</t>
  </si>
  <si>
    <t>Ing. Libuše Machillová</t>
  </si>
  <si>
    <t>machillova@mpslouny.cz</t>
  </si>
  <si>
    <t>Obec Lubenec</t>
  </si>
  <si>
    <t>DŮM S PEČOVATELSKOU SLUŽBOU</t>
  </si>
  <si>
    <t>Pražská 183, 439 83 Lubenec</t>
  </si>
  <si>
    <t>415212121, 415212288</t>
  </si>
  <si>
    <t>lubenec@iol.cz</t>
  </si>
  <si>
    <t>Dagmar Lísalová</t>
  </si>
  <si>
    <t>415212288, 603155770</t>
  </si>
  <si>
    <t>Obec Měcholupy</t>
  </si>
  <si>
    <t>Osoby s chronickým onemocněním, Osoby s tělesným postižením, Osoby se zdravotním postižením, Rodiny s dítětem/dětmi, Senioři</t>
  </si>
  <si>
    <t>Měcholupy 12, 439 31 Měcholupy u Žatce</t>
  </si>
  <si>
    <t>cernikova@mecholupy-sc.cz</t>
  </si>
  <si>
    <t>Bc. Doris Černíková, DiS.</t>
  </si>
  <si>
    <t>strarostka obce</t>
  </si>
  <si>
    <t>Obec Nové Sedlo</t>
  </si>
  <si>
    <t>Osoby s chronickým onemocněním, Osoby s jiným zdravotním postižením, Osoby s kombinovaným postižením, Osoby s mentálním postižením, Osoby s tělesným postižením, Osoby se sluchovým postižením, Osoby se zdravotním postižením, Osoby se zrakovým postižením, Rodiny s dítětem/dětmi, Senioři</t>
  </si>
  <si>
    <t>Dům s pečovatelskou službou Nové Sedlo</t>
  </si>
  <si>
    <t>Hlavní 13, Nové Sedlo, 438 01 Žatec 1</t>
  </si>
  <si>
    <t>Petr Sýkora</t>
  </si>
  <si>
    <t>vedoucí, starosta obce</t>
  </si>
  <si>
    <t>Osoby s chronickým onemocněním, Osoby s tělesným postižením, Senioři</t>
  </si>
  <si>
    <t>Rakovnická 2502, 440 01 Louny 1</t>
  </si>
  <si>
    <t xml:space="preserve">Centrum pro zdravotně postižené Žatec o. s. </t>
  </si>
  <si>
    <t>Denní stacionář Centra služeb pro zdravotně postižené Žatec o.s.</t>
  </si>
  <si>
    <t>Libočany 28, 439 75 Libočany</t>
  </si>
  <si>
    <t>Domov pro seniory Podbořany p. o.</t>
  </si>
  <si>
    <t>Domov pro seniory Podbořany, p.o.</t>
  </si>
  <si>
    <t>Nádražní 933, 441 01 Podbořany</t>
  </si>
  <si>
    <t>dd.podborany@iol.cz</t>
  </si>
  <si>
    <t>Ing. Marie Henlínová</t>
  </si>
  <si>
    <t>602157803, 415214287</t>
  </si>
  <si>
    <t>henlinova@domovpodborany.cz</t>
  </si>
  <si>
    <t>Kamarád - Lorm Žatec</t>
  </si>
  <si>
    <t>Kamarád - LORM</t>
  </si>
  <si>
    <t>Zeyerova 859, Žatec, 438 01 Žatec 1</t>
  </si>
  <si>
    <t>zatec.lorm@tiscali.cz</t>
  </si>
  <si>
    <t>Milada Lebdušková</t>
  </si>
  <si>
    <t>Zeyerova 927, Žatec, 438 01 Žatec 1</t>
  </si>
  <si>
    <t>Mgr. Helena Stadlerová</t>
  </si>
  <si>
    <t>vedoucí služby-vychovatel</t>
  </si>
  <si>
    <t>Osoby s mentálním postižením</t>
  </si>
  <si>
    <t>Městská pečovatelská služba Louny - Denní stacionář</t>
  </si>
  <si>
    <t>Fügnerova 1668, Louny, 440 01 Louny 1</t>
  </si>
  <si>
    <t>machillova@mplouny.cz</t>
  </si>
  <si>
    <t>Domov "Bez zámků" Tuchořice</t>
  </si>
  <si>
    <t>Domov &amp;quot_Bez zámků&amp;quot_ Tuchořice, p.o.</t>
  </si>
  <si>
    <t>Tuchořice č. 1, 2 a 140, 439 69 Tuchořice</t>
  </si>
  <si>
    <t>usp.tuchorice@email.cz</t>
  </si>
  <si>
    <t>Mgr. Martin Nuhlíček,DiS</t>
  </si>
  <si>
    <t>Bc. Kateřina Frondlová</t>
  </si>
  <si>
    <t>Domov pro seniory U Pramene Louny</t>
  </si>
  <si>
    <t>cerna@domovd.cz</t>
  </si>
  <si>
    <t>Ing.Marie Henlínová</t>
  </si>
  <si>
    <t>Šafaříkova 852, 438 01, Žatec</t>
  </si>
  <si>
    <t>Domov pro seniory Vroutek, p. o.</t>
  </si>
  <si>
    <t>Domov pro seniory Vroutek, p.o.</t>
  </si>
  <si>
    <t>Kryrská 102, 439 82 Vroutek</t>
  </si>
  <si>
    <t>dps.masarova@seznam.cz</t>
  </si>
  <si>
    <t>Ing. Markéta Masárová</t>
  </si>
  <si>
    <t>Oblastní charita Most</t>
  </si>
  <si>
    <t>Osoby s chronickým onemocněním, Osoby s jiným zdravotním postižením, Osoby s tělesným postižením, Osoby se zdravotním postižením, Senioři</t>
  </si>
  <si>
    <t>4/4</t>
  </si>
  <si>
    <t>Asistence - pomoc k důstojnosti</t>
  </si>
  <si>
    <t>Františka Malíka 973, 434 01 Most</t>
  </si>
  <si>
    <t>charita@charitamost.cz</t>
  </si>
  <si>
    <t>Lochmanová Michaela</t>
  </si>
  <si>
    <t>vedoucí služeb sociální péče</t>
  </si>
  <si>
    <t>lochmanova@charitamost.cz</t>
  </si>
  <si>
    <t>N</t>
  </si>
  <si>
    <t>Centrum služeb pro zdravotně postižené  o. p. s.</t>
  </si>
  <si>
    <t>Centrum služeb pro zdravotně postižené o.p.s.</t>
  </si>
  <si>
    <t>Moskevská 14/1, 434 01 Most 1</t>
  </si>
  <si>
    <t>centrum@centrumpostizenym.cz</t>
  </si>
  <si>
    <t>Věra Honsková</t>
  </si>
  <si>
    <t>honskova@centrumpostizenym.cz</t>
  </si>
  <si>
    <t>Krušnohorská poliklinika s. r. o.</t>
  </si>
  <si>
    <t>Osoby s chronickým onemocněním, Osoby s jiným zdravotním postižením, Osoby se zdravotním postižením, Senioři</t>
  </si>
  <si>
    <t>Krušnohorská poliklinika s.r.o.</t>
  </si>
  <si>
    <t>Žižkova 151, Horní Litvínov, 436 01 Litvínov 1</t>
  </si>
  <si>
    <t>jednatelstvi@kplsro.net</t>
  </si>
  <si>
    <t>Ing. Hana Sošková</t>
  </si>
  <si>
    <t>jednatelka</t>
  </si>
  <si>
    <t>Město Lom</t>
  </si>
  <si>
    <t>Pečovatelská složba Lom</t>
  </si>
  <si>
    <t>Československé armády 487/16, Lom, 435 11 Lom u Mostu 1</t>
  </si>
  <si>
    <t>brzakova@mesto-lom.cz</t>
  </si>
  <si>
    <t>Marie Banárová</t>
  </si>
  <si>
    <t>penzion.lom@seznam.cz</t>
  </si>
  <si>
    <t>Město meziboří</t>
  </si>
  <si>
    <t>Osoby s chronickým onemocněním, Osoby s jiným zdravotním postižením, Osoby s tělesným postižením, Rodiny s dítětem/dětmi, Senioři</t>
  </si>
  <si>
    <t>Pečovatelská služba Meziboří</t>
  </si>
  <si>
    <t>Okružní 117,Meziboří, 435 13 Meziboří u Litvínova</t>
  </si>
  <si>
    <t>vopalecka@mezibori.cz</t>
  </si>
  <si>
    <t>Květuše Vopalecká</t>
  </si>
  <si>
    <t xml:space="preserve">Městská správa sociálních služeb v Mostě - příspěvková organizace </t>
  </si>
  <si>
    <t>Růžová 2071, Most, 434 01 Most 1</t>
  </si>
  <si>
    <t>babouckova@msss-most.cz</t>
  </si>
  <si>
    <t>Marcela Baboučková</t>
  </si>
  <si>
    <t>vedoucí pečovatelské služby</t>
  </si>
  <si>
    <t>478620406, 602693545</t>
  </si>
  <si>
    <t>Osoby s chronickým onemocněním, Osoby s jiným zdravotním postižením, Osoby s kombinovaným postižením, Osoby s tělesným postižením, Osoby se sluchovým postižením, Osoby se zdravotním postižením, Osoby se zrakovým postižením, Rodiny s dítětem/dětmi, Senioři</t>
  </si>
  <si>
    <t>Michaela Lochmanová</t>
  </si>
  <si>
    <t>vedoucí služeb sociálních služeb</t>
  </si>
  <si>
    <t>Sestřičky, s.r.o.</t>
  </si>
  <si>
    <t>Sestřičky, s. r. o.</t>
  </si>
  <si>
    <t>Alej Boženy Němcové 2441/61, Most,434 01</t>
  </si>
  <si>
    <t>kdpsestricky@seznam.cz</t>
  </si>
  <si>
    <t>Jiřina Abelesová</t>
  </si>
  <si>
    <t>476702793/476735533</t>
  </si>
  <si>
    <t>ENERGIE o.p.s.</t>
  </si>
  <si>
    <t>Hornická 106, 435 13 Meziboří u Litvínova</t>
  </si>
  <si>
    <t>energie.ops@seznam.cz</t>
  </si>
  <si>
    <t>Ing. Milan Konečný</t>
  </si>
  <si>
    <t>Osoby s jiným zdravotním postižením, Osoby se zdravotním postižením, Senioři</t>
  </si>
  <si>
    <t>HOSPIC v MOSTĚ, o.p.s.</t>
  </si>
  <si>
    <t>Svážná 1528, Most, 434 01 Most 1</t>
  </si>
  <si>
    <t>socialni.hospic@mostmail.cz</t>
  </si>
  <si>
    <t>Mgr. Kateřina Lainová</t>
  </si>
  <si>
    <t>476000166, 608009149</t>
  </si>
  <si>
    <t>1/4</t>
  </si>
  <si>
    <t>Denní stacionář pro seniory</t>
  </si>
  <si>
    <t>Barvířská 495, Most, 434 01 Most 1</t>
  </si>
  <si>
    <t>makovcova@msss-most.cz</t>
  </si>
  <si>
    <t>Mgr. Lenka Makovcová, DiS.</t>
  </si>
  <si>
    <t>476768971, 602747799</t>
  </si>
  <si>
    <t>Osoby s kombinovaným postižením, Osoby s mentálním postižením, Osoby s tělesným postižením</t>
  </si>
  <si>
    <t>2/11</t>
  </si>
  <si>
    <t>Denní stacionář pro mentálně postižené klienty, příp. kombinovaně handicapované občany s ukončenou školní docházkou</t>
  </si>
  <si>
    <t>Jiřího Wolkera 404, Most, 434 01 Most 1</t>
  </si>
  <si>
    <t>skrhova@msss-most.cz</t>
  </si>
  <si>
    <t>Marie Škrhová</t>
  </si>
  <si>
    <t>476700364, 724102906</t>
  </si>
  <si>
    <t>Osoby s kombinovaným postižením</t>
  </si>
  <si>
    <t xml:space="preserve"> 1-7 let děti předškolního věku,7-10 let mladší děti, 11-15 let starší děti, 16-18 let dorost</t>
  </si>
  <si>
    <t>3/20</t>
  </si>
  <si>
    <t>Denní dětský rehabilitační stacionář</t>
  </si>
  <si>
    <t>Františka Malíka 973, Most, 434 01 Most 1</t>
  </si>
  <si>
    <t>puntova@msss-most.cz</t>
  </si>
  <si>
    <t>Jaroslava Puntová</t>
  </si>
  <si>
    <t>478621038, 724177385</t>
  </si>
  <si>
    <t>Domovy sociálních služeb Litvínov, příspěvková organizace</t>
  </si>
  <si>
    <t xml:space="preserve"> 7-10 let mladší děti, 11-15 let starší děti, 16-18 let dorost, 19-26 let mladí dospělí, 27-64 let dospělí</t>
  </si>
  <si>
    <t>Domovy sociálních služeb Litvínov, p.o.</t>
  </si>
  <si>
    <t>Zátiší 177, Janov, 435 42 Litvínov 8</t>
  </si>
  <si>
    <t>dss@dsslitvinov.cz</t>
  </si>
  <si>
    <t>Ing. Vladimír Vopelka</t>
  </si>
  <si>
    <t>476742031, 476765111</t>
  </si>
  <si>
    <t>vopelka@dsslitvinov.cz</t>
  </si>
  <si>
    <t>Domov sociálních služeb Meziboří, p.o.</t>
  </si>
  <si>
    <t>Domov sociálních služeb Meziboří, příspěvková organizace</t>
  </si>
  <si>
    <t>Okružní 104, Meziboří, 435 13 Meziboří u Litvínova</t>
  </si>
  <si>
    <t>ticha.h@ddmezibori.cz</t>
  </si>
  <si>
    <t>Helena Tichá</t>
  </si>
  <si>
    <t xml:space="preserve">Městská správa sociálních služeb v Mostě - p. o. </t>
  </si>
  <si>
    <t>Osoby s tělesným postižením, Osoby se zdravotním postižením</t>
  </si>
  <si>
    <t>Domovy sociálních služeb Háj a Nová Ves, příspěvková organizace</t>
  </si>
  <si>
    <t>Služba je poskytována osobám od 27 do 64 let věku, závislým na pomoci jiné fyzické osoby. Věková hranice se netýká stávajících uživatelů</t>
  </si>
  <si>
    <t>Domovy sociálních služeb Háj a Nová Ves, p.o.</t>
  </si>
  <si>
    <t>Nová Ves v Horách č.p. 206, 435 45 Nová Ves v Horách</t>
  </si>
  <si>
    <t>info@dsshaj.cz</t>
  </si>
  <si>
    <t>Ing. Oldřich Malý</t>
  </si>
  <si>
    <t>reditel@dsshaj.cz</t>
  </si>
  <si>
    <t>Domovy sociálních služeb Litvínov, příspěvková organiazce</t>
  </si>
  <si>
    <t>Křížatecká 16, Janov, 435 42 Litvínov 8</t>
  </si>
  <si>
    <t>Antonína Dvořáka 2166, Most, 434 01 Most 1</t>
  </si>
  <si>
    <t>valentova@msss-most.cz</t>
  </si>
  <si>
    <t>Alena Valentová</t>
  </si>
  <si>
    <t>476708979, 725423001</t>
  </si>
  <si>
    <t>od 55 let. Sociální služba je poskytována osobám s Alzheimerovou nemocí nebo jiným typem demence</t>
  </si>
  <si>
    <t>dsslitvinov@dsslitvinov.cz</t>
  </si>
  <si>
    <t>475742030/476765117, 476742031</t>
  </si>
  <si>
    <t>Okružní 104, 435 13 Meziboří</t>
  </si>
  <si>
    <t>Chráněné bydlení Pastelky, o. p. s.</t>
  </si>
  <si>
    <t>Osobní asistence Pastelky</t>
  </si>
  <si>
    <t>Vilémov 39, 407 80 Vilémov</t>
  </si>
  <si>
    <t>bydlenipastelky@seznam.cz</t>
  </si>
  <si>
    <t>Jiřina Helthová</t>
  </si>
  <si>
    <t>Rytmus D., o. p. s.</t>
  </si>
  <si>
    <t>Osoby s chronickým duševním onemocněním, Osoby s kombinovaným postižením, Osoby s mentálním postižením, Osoby s tělesným postižením, Osoby se zdravotním postižením, Senioři</t>
  </si>
  <si>
    <t>2/6</t>
  </si>
  <si>
    <t>Rytmus D., o.p.s.</t>
  </si>
  <si>
    <t>Palackého 205/4, Rumburk 1, 408 01 Rumburk</t>
  </si>
  <si>
    <t>katerina.motyckova@rytmusd.cz</t>
  </si>
  <si>
    <t>Kateřina Motyčková</t>
  </si>
  <si>
    <t>vedoucí organizace</t>
  </si>
  <si>
    <t>Domov  "Srdce v dlaních" - sociální služby Jiříkov</t>
  </si>
  <si>
    <t>Osoby s kombinovaným postižením, Osoby s mentálním postižením, Osoby s tělesným postižením, Osoby se zdravotním postižením, Senioři</t>
  </si>
  <si>
    <t>Asistenční služba Šluknovska</t>
  </si>
  <si>
    <t>Londýnská 564, 407 53 Jiříkov</t>
  </si>
  <si>
    <t>vlcek@ddfilipov.cz</t>
  </si>
  <si>
    <t>Ing. Bc. Jan Sembdner</t>
  </si>
  <si>
    <t>412337037, 412338397</t>
  </si>
  <si>
    <t>info@ddfilipov.cz</t>
  </si>
  <si>
    <t>Město Krásná Lípa</t>
  </si>
  <si>
    <t>0395 DPS Krásná Lípa</t>
  </si>
  <si>
    <t>Nemocniční 1148/12, Krásná Lípa, 407 46 Krásná Lípa u Rumburka</t>
  </si>
  <si>
    <t>podatelna@krasnalipa.cz</t>
  </si>
  <si>
    <t>Jana Baranová</t>
  </si>
  <si>
    <t>Tajemnice komise sociálně zdravotní</t>
  </si>
  <si>
    <t>baranova@krasnalipa.cz</t>
  </si>
  <si>
    <t>Město Šluknov</t>
  </si>
  <si>
    <t>Pečovatelská služba Šluknov</t>
  </si>
  <si>
    <t>Lužická 1093, 407 77 Šluknov</t>
  </si>
  <si>
    <t>dpssluknov@seznam.cz</t>
  </si>
  <si>
    <t>Bc. Hana Sokolová</t>
  </si>
  <si>
    <t>sokolova@mesto-sluknov.cz</t>
  </si>
  <si>
    <t>Město Varnsdorf, id. 9957516</t>
  </si>
  <si>
    <t>Pečovatelská služba Varnsdorf</t>
  </si>
  <si>
    <t>Lesní 2970, Varnsdorf, 407 47 Varnsdorf 1</t>
  </si>
  <si>
    <t>dpsvarnsdorf@seznam.cz</t>
  </si>
  <si>
    <t>Jana Šolcová</t>
  </si>
  <si>
    <t xml:space="preserve">Město Velký Šenov </t>
  </si>
  <si>
    <t>Leopoldka 583, 407 78 Velký Šenov</t>
  </si>
  <si>
    <t>dps@velkysenov.cz</t>
  </si>
  <si>
    <t>Mgr. Hana Andělová</t>
  </si>
  <si>
    <t>Noema komplexní domácí péče, s. r.o.</t>
  </si>
  <si>
    <t>Osoby s chronickým duševním onemocněním, Osoby s chronickým onemocněním, Osoby s jiným zdravotním postižením, Osoby s kombinovaným postižením, Osoby s mentálním postižením, Osoby s tělesným postižením, Senioři</t>
  </si>
  <si>
    <t>NOEMA - komplexní domácí péče, s.r.o.</t>
  </si>
  <si>
    <t>Rumburk 1, Luční 283/27</t>
  </si>
  <si>
    <t>noema@noema-rumburk.cz</t>
  </si>
  <si>
    <t>Ludmila Votavová</t>
  </si>
  <si>
    <t>Obec Vilémov, Vilémov 172, 407 80 Vilémov, IČO 00261769</t>
  </si>
  <si>
    <t>Vilémov 18, 407 80 Vilémov u Šluknova</t>
  </si>
  <si>
    <t>epodatelna@vilemov.cz</t>
  </si>
  <si>
    <t>Hynek Raichart</t>
  </si>
  <si>
    <t>ouvilemov@volny.cz</t>
  </si>
  <si>
    <t>Osoby s chronickým onemocněním, Osoby s jiným zdravotním postižením, Osoby s tělesným postižením, Osoby se sluchovým postižením, Osoby se zrakovým postižením, Rodiny s dítětem/dětmi, Senioři</t>
  </si>
  <si>
    <t>Pečovatelská služba Šluknovska</t>
  </si>
  <si>
    <t>moravec@ddfilipov.cz</t>
  </si>
  <si>
    <t>reditel@ddfilipov.cz</t>
  </si>
  <si>
    <t xml:space="preserve">Vaše harmonie, o. p. s. </t>
  </si>
  <si>
    <t>16-18 let dorost, 19-26 let mladí dospělí, 27-64 let mladší senioři, nad 80 let starší senioři</t>
  </si>
  <si>
    <t>Centrum pečovatelské služby Harmonie</t>
  </si>
  <si>
    <t>Sídliště 1019, 407 77 Šluknov</t>
  </si>
  <si>
    <t>vase.harmonie@seznam.cz</t>
  </si>
  <si>
    <t>Bc. Eva Benešová</t>
  </si>
  <si>
    <t>Kostka Krásná Lípa p.o.</t>
  </si>
  <si>
    <t>Osoby s chronickým duševním onemocněním, Osoby s chronickým onemocněním, Osoby se zdravotním postižením, Senioři</t>
  </si>
  <si>
    <t>Masarykova 1094/4, Krásná Lípa, 407 46 Krásná Lípa u Rumburka</t>
  </si>
  <si>
    <t>volfova@krasnalipa.cz</t>
  </si>
  <si>
    <t>Mgr. Kučerová Renáta</t>
  </si>
  <si>
    <t>odlehcovacisluzby@krasnalipa.cz</t>
  </si>
  <si>
    <t>Domov pro osoby se zdravotním postižením Brtníky, p.o.</t>
  </si>
  <si>
    <t>Brtníky čp. 122, 278, 118 a 119, Staré Křečany, 407 60 Brtníky</t>
  </si>
  <si>
    <t>dozp@dozpbrtniky.cz</t>
  </si>
  <si>
    <t>Mgr. Ilona Trojanová</t>
  </si>
  <si>
    <t>trojanova@dozpbrtniky.cz</t>
  </si>
  <si>
    <t>Domovy pro seniory Šluknov-Krásná Lípa, p.o.</t>
  </si>
  <si>
    <t>Domovy pro seniory Šluknov - Krásná Lípa,p.o.</t>
  </si>
  <si>
    <t>Křečanská 630, 407 77 Šluknov</t>
  </si>
  <si>
    <t>info@dsskl.cz</t>
  </si>
  <si>
    <t>Mgr. Dagmar Hluchá</t>
  </si>
  <si>
    <t>dagmar.hlucha@dsskl.cz</t>
  </si>
  <si>
    <t>Nemocniční 1056/19, Krásná Lípa</t>
  </si>
  <si>
    <t>Bc. Irena Tichá</t>
  </si>
  <si>
    <t>ticha@dsskl.cz</t>
  </si>
  <si>
    <t>Integrované centrum pro osoby se zdravotním postižením Horní Poustevna</t>
  </si>
  <si>
    <t xml:space="preserve"> 1-7 let děti předškolního věku,7-10 let mladší děti, 11-15 let starší děti, 16-18 let dorost, 19-26 let mladí dospělí, 27-64 let dospělí, 65-80 let mladší senioři</t>
  </si>
  <si>
    <t>Horní Poustevna 40, Dolní Poustevna, 407 82</t>
  </si>
  <si>
    <t>info@ichp.cz</t>
  </si>
  <si>
    <t>Ing. Ilona Chrtová</t>
  </si>
  <si>
    <t>chrtova@ichp.cz</t>
  </si>
  <si>
    <t>Ústav sociální péče Lobendava, příspěvková organizace</t>
  </si>
  <si>
    <t>Ústav sociální péče Lobendava, p.o.</t>
  </si>
  <si>
    <t>Lobendava 105, 407 84 Lobendava</t>
  </si>
  <si>
    <t>vera.brslicova@usplobendava.cz</t>
  </si>
  <si>
    <t>Ing. Věra Bršlicová</t>
  </si>
  <si>
    <t>vera.brslicová@usplobendava.cz</t>
  </si>
  <si>
    <t>JIPRO-CASH s. r. o.</t>
  </si>
  <si>
    <t>služba je určena mužům a ženám od 60 let věku</t>
  </si>
  <si>
    <t>Domov Potoky</t>
  </si>
  <si>
    <t>Dolní Chřibská 302, 407 44 Chřibská</t>
  </si>
  <si>
    <t>info@domov-potoky.cz</t>
  </si>
  <si>
    <t>Josef Prokeš</t>
  </si>
  <si>
    <t>412314001/412314009</t>
  </si>
  <si>
    <t>jipro@domov-potoky.cz</t>
  </si>
  <si>
    <t>Domov "Srdce v dlaních" sociální služby Jiříkov</t>
  </si>
  <si>
    <t>Sociální služby Jiříkov</t>
  </si>
  <si>
    <t>Filipov 65, 407 53 Jiříkov</t>
  </si>
  <si>
    <t>služba je určena mužům a ženám od 45 let věku</t>
  </si>
  <si>
    <t>Domov Severka Jiříkov</t>
  </si>
  <si>
    <t>Domov Severka Jiříkov, p.o.</t>
  </si>
  <si>
    <t>Filipovská 582/20, 407 53 Jiříkov</t>
  </si>
  <si>
    <t>reditel@domovseverka.cz</t>
  </si>
  <si>
    <t>Ing. Pavel Maleček</t>
  </si>
  <si>
    <t>Domov se zvláštním režimem Krásná Lípa</t>
  </si>
  <si>
    <t>Čelakovského 13, Krásná Lípa, 407 46 Krásná Lípa</t>
  </si>
  <si>
    <t>havlickova@dzrkrasnalipa.cz</t>
  </si>
  <si>
    <t>Mgr. Miluše Havlíčková</t>
  </si>
  <si>
    <t>412315920, 412384111</t>
  </si>
  <si>
    <t>Domov "srdce v dlaních" sociální služby Jiříkov</t>
  </si>
  <si>
    <t>Filipov 65, Jiříkov, 407 53</t>
  </si>
  <si>
    <t>Domov důchodců Lipová</t>
  </si>
  <si>
    <t>Lipová 273, 407 81 Lipová u Šluknova</t>
  </si>
  <si>
    <t>info@ddlipova.cz</t>
  </si>
  <si>
    <t>Mgr. Miroslava Hoštičková</t>
  </si>
  <si>
    <t>775722560, 412391093, 412391301</t>
  </si>
  <si>
    <t>m.hostickova@ddlipova.cz</t>
  </si>
  <si>
    <t>PAMPELIŠKA, o. p. s.</t>
  </si>
  <si>
    <t>Pampeliška, o.p.s.</t>
  </si>
  <si>
    <t>Českobratrská 2944/46, Teplice, 415 01 Teplice 1</t>
  </si>
  <si>
    <t>info@pampeliska-ss.cz</t>
  </si>
  <si>
    <t>Mgr.Lenka Rysková</t>
  </si>
  <si>
    <t>teplice@pampeliska-ss.cz</t>
  </si>
  <si>
    <t>Město Bílina</t>
  </si>
  <si>
    <t>Osoby s jiným zdravotním postižením, Osoby s tělesným postižením, Osoby se zdravotním postižením, Osoby se zrakovým postižením, Senioři</t>
  </si>
  <si>
    <t>Pečovatelská služba Bílina</t>
  </si>
  <si>
    <t>Břežánská 50/4, 418 01 Bílina 1</t>
  </si>
  <si>
    <t>marincakova@bilina.cz</t>
  </si>
  <si>
    <t>Bc. Markéta Kalivodová</t>
  </si>
  <si>
    <t>pecovatelky@bilina.cz</t>
  </si>
  <si>
    <t>Město Krupka - Pečovatelská služba Krupka (organizační složka)</t>
  </si>
  <si>
    <t>Pečovatelská služba Krupka</t>
  </si>
  <si>
    <t>Dlouhá 636, Bohosudov, 41742, Krupka 1</t>
  </si>
  <si>
    <t>417861334, 721600775</t>
  </si>
  <si>
    <t>pecovatelskasluzba@email.cz</t>
  </si>
  <si>
    <t>Ing. Eva Cébeová</t>
  </si>
  <si>
    <t>Senior Teplice</t>
  </si>
  <si>
    <t>Lípová 2881, Teplice, 415 01 Teplice 1</t>
  </si>
  <si>
    <t>lohwasserova@seniorteplice.cz</t>
  </si>
  <si>
    <t>Bc. Zuzana Tůmová</t>
  </si>
  <si>
    <t>tumova@seniorteplice.cz</t>
  </si>
  <si>
    <t>Osoby s chronickým duševním onemocněním, Osoby s chronickým onemocněním, Osoby s mentálním postižením, Osoby s tělesným postižením, Osoby se zdravotním postižením, Senioři</t>
  </si>
  <si>
    <t>Kpt. Jaroše 50/3, Proboštov, 417 12 Proboštov u Teplic</t>
  </si>
  <si>
    <t>kalouskova@seniorteplice.cz</t>
  </si>
  <si>
    <t>Arkadie, o. p. s.</t>
  </si>
  <si>
    <t>Středisko Arkadie Bratislavská</t>
  </si>
  <si>
    <t>Bratislavská č.e.270, 415 03 Teplice 3</t>
  </si>
  <si>
    <t>horova.j@arkadie.cz</t>
  </si>
  <si>
    <t>Jana Jakubíková Horová, DiS.</t>
  </si>
  <si>
    <t>vedoucí odlehčovací služby</t>
  </si>
  <si>
    <t>Arkadie, o.p.s.</t>
  </si>
  <si>
    <t>Středisko Arkadie Krupka</t>
  </si>
  <si>
    <t>K. Čapka 270, 417 41 Krupka</t>
  </si>
  <si>
    <t>petlan@arkadie.cz</t>
  </si>
  <si>
    <t>Mgr. Marek Petlan</t>
  </si>
  <si>
    <t>vedoucí denního stacináře</t>
  </si>
  <si>
    <t>Středisko Arkadie Novoveská, Teplice</t>
  </si>
  <si>
    <t>Novoveská 1538, 415 01 Teplice 1</t>
  </si>
  <si>
    <t>netkova@arkadie.cz</t>
  </si>
  <si>
    <t>Mgr. Zuzana Nétková</t>
  </si>
  <si>
    <t>Domov důchodců Bystřany</t>
  </si>
  <si>
    <t>Osoby s chronickým duševním onemocněním, Senioři</t>
  </si>
  <si>
    <t>Pražská 236, 417 61 Bystřany</t>
  </si>
  <si>
    <t>info@dd-bystrany.cz</t>
  </si>
  <si>
    <t>Jitka Chlebanová</t>
  </si>
  <si>
    <t>vedoucí sociálního úseku</t>
  </si>
  <si>
    <t>417536062, 417532141</t>
  </si>
  <si>
    <t>socialnip@dd-bystrany.cz</t>
  </si>
  <si>
    <t>Osoby s chronickým onemocněním, Osoby s jiným zdravotním postižením, Osoby s mentálním postižením, Osoby s tělesným postižením, Senioři</t>
  </si>
  <si>
    <t>Domov seniorů rezidence Tereza Dubí o.p.s.</t>
  </si>
  <si>
    <t>Služba je určena především osobám s roztroučenou sklerózou a osobám po centrální mozkové příhodě, které jsou v důsledku trvalých změn závislé na pomoci druhé osoby</t>
  </si>
  <si>
    <t>Domov seniorů Rezidence Tereza Dubí, o. p. s.</t>
  </si>
  <si>
    <t>jelinkova@laznedubi.cz</t>
  </si>
  <si>
    <t>Lucie Jelínková</t>
  </si>
  <si>
    <t>474530400/474530433</t>
  </si>
  <si>
    <t>Kubátova 269, 417 22 Háj u Duchcova</t>
  </si>
  <si>
    <t>Miroslava Barešová</t>
  </si>
  <si>
    <t>reditelka@dd-bystrany.cz</t>
  </si>
  <si>
    <t xml:space="preserve">Domov seniorů Rezidence Tereza Dubí, o. p. s. </t>
  </si>
  <si>
    <t>Lázeňská 21/3, Dubí, 417 01 Dubí u Teplic 1</t>
  </si>
  <si>
    <t>Podkrušnohorské domovy sociálních služeb Dubí - Teplice, příspěvková organizace</t>
  </si>
  <si>
    <t>Na Výšině 494, Ruská 37/130_ Dubí, 417 01, Dubí_ U Nových lázní 1183/8, Teplice, 415 01 Teplicea Ruská 37/130, Dubí, 417 01 Dubí u Teplic</t>
  </si>
  <si>
    <t>pdss@pdss.cz</t>
  </si>
  <si>
    <t>PhDr. Jaroslav Zeman</t>
  </si>
  <si>
    <t>reditel@pdss.cz</t>
  </si>
  <si>
    <t>Osoby s chronickým duševním onemocněním, osoby s Alzheimerovou chorobou, stařeckou, či jinou demencí</t>
  </si>
  <si>
    <t>Domov seniorů Rezidence Tereza Dubí</t>
  </si>
  <si>
    <t>jelinkov@laznedubi.cz</t>
  </si>
  <si>
    <t>Na Výšině 494, Dubí, 417 01 Dubí u Teplic 1</t>
  </si>
  <si>
    <t>PhDr. Mgr. Jaroslav Zeman</t>
  </si>
  <si>
    <t>Oblastní spolek ČČK Teplice</t>
  </si>
  <si>
    <t>Jiřího Wolkera 1248/ 2, 415 01 Teplice</t>
  </si>
  <si>
    <t>hanka110@seznam.cz</t>
  </si>
  <si>
    <t>Hana Berešová</t>
  </si>
  <si>
    <t>zástupce ředitele</t>
  </si>
  <si>
    <t>hankaberesova@seznam.cz</t>
  </si>
  <si>
    <t>Centrum pro zdravotně postižené ÚK, o.p.s.</t>
  </si>
  <si>
    <t>Osoby s chronickým onemocněním, Osoby s kombinovaným postižením, Osoby s mentálním postižením, Osoby s tělesným postižením, Osoby se sluchovým postižením, Osoby se zdravotním postižením, Osoby se zrakovým postižením</t>
  </si>
  <si>
    <t>Centrum pro zdravotně postižené Ústeckého kraje, o.p.s.</t>
  </si>
  <si>
    <t>Štefánikova 651/25, 400 01 Ústí nad Labem</t>
  </si>
  <si>
    <t>pergrova@krcentrum.cz</t>
  </si>
  <si>
    <t>Danuše Šaferová</t>
  </si>
  <si>
    <t>krajská ředitelka</t>
  </si>
  <si>
    <t>saferova@krcentrum.cz</t>
  </si>
  <si>
    <t>Helias Ústí nad Labem, o.p.s.</t>
  </si>
  <si>
    <t>Osoby s mentálním postižením, Osoby s tělesným postižením</t>
  </si>
  <si>
    <t>Jateční 870/41, Ústí n. L.-město, Klíše, 400 01 Ústí n. L.</t>
  </si>
  <si>
    <t>drabro@seznam.cz</t>
  </si>
  <si>
    <t>Bc. Drahomíra Brožová</t>
  </si>
  <si>
    <t>Ředitelka</t>
  </si>
  <si>
    <t>Muži a ženy, o. p. s.</t>
  </si>
  <si>
    <t>Osoby s kombinovaným postižením, Osoby s tělesným postižením, Osoby se zdravotním postižením, Rodiny s dítětem/dětmi, Senioři</t>
  </si>
  <si>
    <t>Bez omezení věku</t>
  </si>
  <si>
    <t>Muži a ženy - Ústecký kraj</t>
  </si>
  <si>
    <t>Rozcestí 721/1, Ústí nad Labem-Neštěmice, Krásné Březno, 400 07 ústí nad Labem</t>
  </si>
  <si>
    <t>Hewer - občanské sdružení</t>
  </si>
  <si>
    <t>Štefánikova 25, 400 01 Ústí nad Labem</t>
  </si>
  <si>
    <t>ustecko@pecovatel.cz</t>
  </si>
  <si>
    <t>Mgr. Ginette Šianská</t>
  </si>
  <si>
    <t>Vedoucí střediska Ústecko</t>
  </si>
  <si>
    <t>CLEMENTIA, o.p.s., č. registrace 4812858</t>
  </si>
  <si>
    <t>CLEMENTIA o.p.s. Ústí nad Labem</t>
  </si>
  <si>
    <t>Solvayova 3, Ústí nad Labem-centrum, 400 01 Ústí nad Labem 1</t>
  </si>
  <si>
    <t>info@clementia.cz</t>
  </si>
  <si>
    <t>Martina Semenská</t>
  </si>
  <si>
    <t>manažer</t>
  </si>
  <si>
    <t>usti@clementia.cz</t>
  </si>
  <si>
    <t>Velká hradební 484/2, Ústí nad Labem-centrum, 400 01 Ústí nad Labem 1_ Palackého 1226/16, Děčín-Podmokly, 405 02 Děčín</t>
  </si>
  <si>
    <t>777704221, 777588882</t>
  </si>
  <si>
    <t>usti@opora-os.cz</t>
  </si>
  <si>
    <t>Bc. Kateřina Danišová</t>
  </si>
  <si>
    <t>PAMPELIŠKA,o.p.s.</t>
  </si>
  <si>
    <t>Osoby s chronickým duševním onemocněním, Osoby s chronickým onemocněním, Osoby s kombinovaným postižením, Osoby s mentálním postižením, Osoby s tělesným postižením, Osoby se sluchovým postižením, Osoby se zdravotním postižením, Osoby se zrakovým postižením, Rodiny s dítětem/dětmi, Senioři</t>
  </si>
  <si>
    <t>Pampeliška - pečovatelská služba</t>
  </si>
  <si>
    <t>Ústecká 318, 403 23 Velké Březno</t>
  </si>
  <si>
    <t>Yvona Brichová</t>
  </si>
  <si>
    <t>Pečovatelská služba Ústí nad Labem, přísp. organizace</t>
  </si>
  <si>
    <t>Osoby s chronickým duševním onemocněním, Osoby s chronickým onemocněním, Osoby s jiným zdravotním postižením, Osoby s kombinovaným postižením, Osoby s mentálním postižením, Osoby s tělesným postižením, Osoby se sluchovým postižením, Osoby se zrakovým postižením, Rodiny s dítětem/dětmi, Senioři</t>
  </si>
  <si>
    <t>Pečovatelská služba Ústí nad Labem, příspěvková organizace</t>
  </si>
  <si>
    <t>Masarykova 781/318B, 400 01 Ústí nad Labem</t>
  </si>
  <si>
    <t>pecovatelskasluzba@volny.cz</t>
  </si>
  <si>
    <t>Bc. Ditta Hromádková</t>
  </si>
  <si>
    <t>ředitelka organizace</t>
  </si>
  <si>
    <t>Osoby s jiným zdravotním postižením, Osoby s kombinovaným postižením, Osoby s mentálním postižením, Osoby s tělesným postižením, Osoby se zdravotním postižením</t>
  </si>
  <si>
    <t>Společnost pro podporu lidí s mentálním postižením v České republice, o.s.</t>
  </si>
  <si>
    <t>Pod Parkem 2788/2, Severní Terasa, 400 11 Ústí n. L.</t>
  </si>
  <si>
    <t>brh@volny.cz</t>
  </si>
  <si>
    <t>Ivana Bartušková</t>
  </si>
  <si>
    <t xml:space="preserve">Domovy pro osoby se zdravotním postižením Ústí nad Labem, příspěvková organizace, Svojsíkova </t>
  </si>
  <si>
    <t>Domov pro osoby se zdravotním postižením Severní Terasa</t>
  </si>
  <si>
    <t>Svojsíkova 2733/52, Severní Terasa, 400 11 Ústí nad Labem</t>
  </si>
  <si>
    <t>uspterasa@volny.cz</t>
  </si>
  <si>
    <t>Mgr. Jana Červinková</t>
  </si>
  <si>
    <t>DOZP Ústí nad Labem, DS Úsměv</t>
  </si>
  <si>
    <t>Denní stacionář Úsměv</t>
  </si>
  <si>
    <t>Čajkovského 1908/82, Ústí nad Labem-centrum, 400 01 Ústí n. L.</t>
  </si>
  <si>
    <t>socialni.pece@volny.cz</t>
  </si>
  <si>
    <t>Vladimíra Drescherová</t>
  </si>
  <si>
    <t>Vedoucí</t>
  </si>
  <si>
    <t>475666621, 725043910</t>
  </si>
  <si>
    <t>socialni.pece@volny.cz usmev@dozp-ul.cz</t>
  </si>
  <si>
    <t>Služba je poskytována od 6 do 64 let věku, i osobám s poruchou autistického spektra z Ústí nad Labem a přilehlého okolí 25 km od hranic města</t>
  </si>
  <si>
    <t>Denní stacionář HELIAS</t>
  </si>
  <si>
    <t>Jateční 870/41, Ústí nad Labem - město, Klíše, 400 01 Ústí nad Labem 1</t>
  </si>
  <si>
    <t>Domovy pro osoby se zdravotním postižením Ústí nad Labem, příspěvková organizace, Svojsíkova</t>
  </si>
  <si>
    <t>DOZP ÚL,p.o Hliňany</t>
  </si>
  <si>
    <t>Domov pro osoby se zdravotním postižením Hliňany</t>
  </si>
  <si>
    <t>Hliňany 1, Řehlovice, 400 02 Ústí nad Labem 2</t>
  </si>
  <si>
    <t>usphl@volny.cz</t>
  </si>
  <si>
    <t>Lenka Reichelova</t>
  </si>
  <si>
    <t>reichelova.l@dozp-ul.cz</t>
  </si>
  <si>
    <t>DOZP ÚL,p.o Trmice</t>
  </si>
  <si>
    <t>Domov pro osoby se zdravotním postižením Trmice</t>
  </si>
  <si>
    <t>Za Humny 580/15, 400 04 Trmice</t>
  </si>
  <si>
    <t>usptrmice@volny.cz</t>
  </si>
  <si>
    <t>Lenka Reichelová</t>
  </si>
  <si>
    <t>Domovy pro osoby se zdravotním postižením Ústí nad Labem, p. o. Všebořice</t>
  </si>
  <si>
    <t>Domov pro osoby se zdravotním postižením Všebořice</t>
  </si>
  <si>
    <t>Pod Vodojemem 312/3c, Ústí n. L.-město, Všebořice, 400 10 Ústí nad L.</t>
  </si>
  <si>
    <t>usp_vse@volny.cz</t>
  </si>
  <si>
    <t>Mgr. Vendula Veselá</t>
  </si>
  <si>
    <t>vedoucí DOZP</t>
  </si>
  <si>
    <t xml:space="preserve">Domov pro seniory Bukov, p.o.                          </t>
  </si>
  <si>
    <t>Domov pro seniory Bukov, příspěvková organizace</t>
  </si>
  <si>
    <t>Za Vozovnou 783/1</t>
  </si>
  <si>
    <t>krivakova.ds@volny.cz</t>
  </si>
  <si>
    <t>Mgr. Věra Vonková</t>
  </si>
  <si>
    <t>ředitelka DpS</t>
  </si>
  <si>
    <t>reditelkads.vonkova@volny.cz</t>
  </si>
  <si>
    <t>Domov pro seniory Severní Terasa, příspěvková organizace</t>
  </si>
  <si>
    <t>Domov pro seniory Severní Terasa, p.o.</t>
  </si>
  <si>
    <t>V Klidu 3133/12, Severní Terasa, 400 11 Ústí nad Labem 11</t>
  </si>
  <si>
    <t>ddst@ddst.cz</t>
  </si>
  <si>
    <t xml:space="preserve">Domov pro seniory Bukov, p.o.                                  </t>
  </si>
  <si>
    <t>Domov pro seniory Dobětice, příspěvková organizace, Šrámkova 38/A, 400 11 Ústí nad Labem</t>
  </si>
  <si>
    <t>Domov pro seniory Dobětice, příspěvková organizace</t>
  </si>
  <si>
    <t>Šrámkova 3305/38a, Severní Terasa, 400 11 Ústí nad Labem 11</t>
  </si>
  <si>
    <t>info@dd-dobetice.cz</t>
  </si>
  <si>
    <t>Eva Svobodová DiS</t>
  </si>
  <si>
    <t>Manažerka zdravotně ošetřovat. úseku</t>
  </si>
  <si>
    <t>e.svobodova@dd-dobetice.cz</t>
  </si>
  <si>
    <t>Domov pro seniory Chlumec, příspěvková organizace</t>
  </si>
  <si>
    <t>Domov pro seniory Chlumec,p.o.</t>
  </si>
  <si>
    <t>Pod Horkou 85, Chlumec, 403 39 Chlumec u Ústí nad Labem</t>
  </si>
  <si>
    <t>reditel@dd-chlumec.cz</t>
  </si>
  <si>
    <t>Mgr. Boris Morkes</t>
  </si>
  <si>
    <t xml:space="preserve">Domov  pro seniory Krásné Březno, příspěvková organizace  </t>
  </si>
  <si>
    <t>Domov pro seniory Krásné Březno, p.o.</t>
  </si>
  <si>
    <t>Rozcestí 798/9, Ústí n. L.-Neštěmice, Krásné Březno, 400 07 Ústí n. L.</t>
  </si>
  <si>
    <t>reditel@dpskb.cz</t>
  </si>
  <si>
    <t>Ing. Jaroslav Marek</t>
  </si>
  <si>
    <t>472733057-8</t>
  </si>
  <si>
    <t>Domov pro seniory Orlická a Azylový dům pro matky s dětmi, p.o.</t>
  </si>
  <si>
    <t>Domov pro seniory Orlická a Azylový dům pro matky s dětmi</t>
  </si>
  <si>
    <t>Orlická 2893/1, Severní Terasa, 400 11 Ústí nad Labem 11</t>
  </si>
  <si>
    <t>info@orlicka.cz</t>
  </si>
  <si>
    <t>Bc. Jarmila Nováková</t>
  </si>
  <si>
    <t>novakova@orlicka.cz</t>
  </si>
  <si>
    <t>Domov pro seniory Severní Terasa,příspěvková organizace</t>
  </si>
  <si>
    <t>Domov pro seniory Velké Březno, p.o., Klášterní 2, 40323 Velké Březno</t>
  </si>
  <si>
    <t>Domov pro seniory Velké Březno, p.o.</t>
  </si>
  <si>
    <t>Klášterní 2, 403 23 Velké Březno</t>
  </si>
  <si>
    <t>info@domov-brezno.cz</t>
  </si>
  <si>
    <t>Mgr. Tomáš Kříž</t>
  </si>
  <si>
    <t>reditel@domov-brezno.cz</t>
  </si>
  <si>
    <t>Oblastní charita Ústí nad Labem, Dům pokojného stáří sv. Ludmily, V Aleji 434, 403 17 Chabařovice IČ: 44225512</t>
  </si>
  <si>
    <t>Dům pokojného stáří svaté Ludmily</t>
  </si>
  <si>
    <t>V Aleji 434, 403 17 Chabařovice</t>
  </si>
  <si>
    <t>475225185, 731402490, 731402492</t>
  </si>
  <si>
    <t>ludmila@charitausti.cz</t>
  </si>
  <si>
    <t>Mgr. Yvona Jungbauerová</t>
  </si>
  <si>
    <t>475225185, 731402490</t>
  </si>
  <si>
    <t>jungbauerova@charitausti.cz</t>
  </si>
  <si>
    <t>Drahomíra Matičková</t>
  </si>
  <si>
    <t>vedoucí oddělení se zvláštním režimem</t>
  </si>
  <si>
    <t>d.matickova@dd-dobetice.cz</t>
  </si>
  <si>
    <t>Domov pro seniory Severní Tersasa,příspěvková organizace</t>
  </si>
  <si>
    <t>domov.brezno@centrum.cz</t>
  </si>
  <si>
    <t>475225185, 736445174</t>
  </si>
  <si>
    <t>475225185, 731402490, 736445174</t>
  </si>
  <si>
    <t>Centrum sociálních služeb Děčín, příspěvková organizace</t>
  </si>
  <si>
    <t>Osoby ohrožené závislostí nebo závislé na návykových látkách</t>
  </si>
  <si>
    <t xml:space="preserve"> -</t>
  </si>
  <si>
    <t>Svaz neslyšících a nedoslýchavých v ČR Krajská organizace Ústeckého kraje</t>
  </si>
  <si>
    <t>Osoby se sluchovým postižením</t>
  </si>
  <si>
    <t>Fokus Labe</t>
  </si>
  <si>
    <t>Sdružení Programy občanské pomoci a sociální intervence</t>
  </si>
  <si>
    <t>Oběti domácího násilí, Oběti trestné činnosti, Osoby v krizi, Rodiny s dítětem/dětmi</t>
  </si>
  <si>
    <t>Asociace vozíčkářů a zdravotně i mentálně postižených v ČR</t>
  </si>
  <si>
    <t>11-15 let starší děti, 16-18 let dorost, 19-26 let mladí dospělí, 27-64 let dospělí, 65-80 let mladší senioři, nad 80 let starší senioři</t>
  </si>
  <si>
    <t>Rodinné poradenství, o.s.</t>
  </si>
  <si>
    <t>AMBULANTNÍ služby</t>
  </si>
  <si>
    <t>Děti a mládež ve věku od 6 do 26 let ohrožené společ. nežádoucími jevy, Oběti domácího násilí, Osoby v krizi, Osoby,které vedou rizik. způsob života nebo jsou tímto způsobem života ohroženy, Rodiny s dítětem/dětmi, Senioři</t>
  </si>
  <si>
    <t>Charitní sdružení Děčín</t>
  </si>
  <si>
    <t>Osoby v krizi</t>
  </si>
  <si>
    <t>Oběti domácího násilí, Oběti trestné činnosti, Osoby do 26 let věku opouštějící školská zař. pro výkon úst. péče, Osoby s chronickým duševním onemocněním, Osoby v krizi, Osoby žijící v sociálně vyloučených komunitách, Rodiny s dítětem/dětmi, Senioři, Osoby postižené Alzheimerovou chorobou a jinými druhy stařecké demence</t>
  </si>
  <si>
    <t>Poradna pro občanství/Občanská a lidská práva</t>
  </si>
  <si>
    <t xml:space="preserve">P </t>
  </si>
  <si>
    <t>Jurta, o.p.s.</t>
  </si>
  <si>
    <t>Osoby do 26 let věku opouštějící školská zař. pro výkon úst. péče, Osoby s chronickým duševním onemocněním, Osoby s kombinovaným postižením, Osoby s mentálním postižením, Osoby se zdravotním postižením</t>
  </si>
  <si>
    <t>Agentura Osmý den, o.s.</t>
  </si>
  <si>
    <t>Cesta do světa - Slunečnice, o.s.</t>
  </si>
  <si>
    <t>11-15 let starší děti, 16-18 let dorost, 19-26 let mladí dospělí, 27-64 let dospělí</t>
  </si>
  <si>
    <t>Odborné sociální poradenství</t>
  </si>
  <si>
    <t>Děčínské doléčovací centrum</t>
  </si>
  <si>
    <t>Fügnerova 655/18, 405 02 Děčín I</t>
  </si>
  <si>
    <t>412510259_ 734390746</t>
  </si>
  <si>
    <t>pec@cssdecin.cz</t>
  </si>
  <si>
    <t>Bc. Martin Peč</t>
  </si>
  <si>
    <t>vedoucí úseku 6.3</t>
  </si>
  <si>
    <t>Sociální poradenství pro sluchově postižené Děčín</t>
  </si>
  <si>
    <t>Bezručova 656/21, 405 02 Děčín - Podmokly</t>
  </si>
  <si>
    <t>magdamusil@seznam.cz</t>
  </si>
  <si>
    <t>Magda Musilová</t>
  </si>
  <si>
    <t>vedoucí pracoviště Děčín</t>
  </si>
  <si>
    <t>Fokus Labe - pobočka Děčín</t>
  </si>
  <si>
    <t>Hudečkova 1, 405 01 Děčín 1</t>
  </si>
  <si>
    <t>fokus@fokuslabe.cz</t>
  </si>
  <si>
    <t>Mgr. Jana Walterová</t>
  </si>
  <si>
    <t>vedoucí pobočky</t>
  </si>
  <si>
    <t>walterova@fokuslabe.cz</t>
  </si>
  <si>
    <t>Krizová poradna</t>
  </si>
  <si>
    <t>Bezručova 87/2, 405 02Děčín IV - Podmokly</t>
  </si>
  <si>
    <t>412519555, 732599451</t>
  </si>
  <si>
    <t>krizova.poradna@seznam.cz</t>
  </si>
  <si>
    <t>Mgr. Kateřina Fiedlerová</t>
  </si>
  <si>
    <t>předsedkyně Sdružení POPSI</t>
  </si>
  <si>
    <t>Centrum služeb a pomoci</t>
  </si>
  <si>
    <t>Dvořákova 1331/20, 405 01 Děčín 2</t>
  </si>
  <si>
    <t>773772683, 775866348</t>
  </si>
  <si>
    <t>avaz.dc@seznam.cz</t>
  </si>
  <si>
    <t>Petr Kumstát</t>
  </si>
  <si>
    <t>Pohraniční 1288/1, Děčín I-Děčín, 405 02 Děčín 2</t>
  </si>
  <si>
    <t>poradna.dc@centrum.cz</t>
  </si>
  <si>
    <t>Miluše Hyblerová</t>
  </si>
  <si>
    <t>Občanská poradna Děčín</t>
  </si>
  <si>
    <t>Zbrojnická779/7, Děčín IV-Podmokly, 405 02 Děčín 4</t>
  </si>
  <si>
    <t>poradna@chsd.cz</t>
  </si>
  <si>
    <t>Mgr. Věra Kuklová</t>
  </si>
  <si>
    <t>reditelka@chsd.cz</t>
  </si>
  <si>
    <t>Velká hradební 484/2, Ústí nad Labem-centrum, 400 01 Ústí n. L._ Palackého 1226/16, Děčín-Podmokly, 405 02 Děčín</t>
  </si>
  <si>
    <t>Poradna Prosapia Děčín</t>
  </si>
  <si>
    <t>i.prouskova@prosapia.cz</t>
  </si>
  <si>
    <t>Služby následné péče</t>
  </si>
  <si>
    <t>Fügnerova 665/18, Děčín I-Děčín, 405 02</t>
  </si>
  <si>
    <t>412510259, 734390746</t>
  </si>
  <si>
    <t>412510259, 778469797</t>
  </si>
  <si>
    <t>Sociální rehabilitace</t>
  </si>
  <si>
    <t>Hudečkova 1, 40501 Děčín 1</t>
  </si>
  <si>
    <t>Mgr.Jana Walterová</t>
  </si>
  <si>
    <t>Pěší 9, Děčín XXXIII-Nebočady, 405 02 Děčín 2</t>
  </si>
  <si>
    <t>412547600, 774775709</t>
  </si>
  <si>
    <t>jurta@jurta.cz</t>
  </si>
  <si>
    <t>Bc. Zuzana Thürlová</t>
  </si>
  <si>
    <t>vedoucí sociálních služeb</t>
  </si>
  <si>
    <t>zuzana.thurlova@jurta.cz</t>
  </si>
  <si>
    <t>Agentura Osmý den, o.p.s.</t>
  </si>
  <si>
    <t>Sládkova 394/8, Děčín I-Děčín, 405 02 Děčín 2, Dvořákova 1527/6, Ústí nad Labem - centrum, 400 01 Ústí nad Labem</t>
  </si>
  <si>
    <t>osmyden@osmyden.cz</t>
  </si>
  <si>
    <t>ředitelka společnosti</t>
  </si>
  <si>
    <t>zuzana.thurlova@osmyden.cz</t>
  </si>
  <si>
    <t>Centrum Cesta do světa</t>
  </si>
  <si>
    <t>Hudečkova 664/1, Děčín I, 405 01 Děčín</t>
  </si>
  <si>
    <t>cds@slundecin.org</t>
  </si>
  <si>
    <t>Mgr. Dagmar Radvanová</t>
  </si>
  <si>
    <t>Oběti domácího násilí, Osoby žijící v sociálně vyloučených komunitách, Osoby,které vedou rizik. způsob života nebo jsou tímto způsobem života ohroženy, Etnické menšiny</t>
  </si>
  <si>
    <t>Poradna pro rodinu a mezilidské vztahy Kadaň</t>
  </si>
  <si>
    <t>Oběti domácího násilí, Osoby v krizi, Osoby,které vedou rizik. způsob života nebo jsou tímto způsobem života ohroženy, Rodiny s dítětem/dětmi</t>
  </si>
  <si>
    <t>Občanské sdružení Světlo Kadaň</t>
  </si>
  <si>
    <t>Rodiče a děti Kadaně</t>
  </si>
  <si>
    <t>NADĚJE</t>
  </si>
  <si>
    <t>Osoby v krizi, Osoby žijící v sociálně vyloučených komunitách, Etnické menšiny</t>
  </si>
  <si>
    <t>Městský ústav sociálních služeb Jirkov, p. o.</t>
  </si>
  <si>
    <t>Osoby ohrožené závislostí nebo závislé na návykových látkách, Osoby v krizi, Osoby žijící v sociálně vyloučených komunitách, Osoby,které vedou rizik. způsob života nebo jsou tímto způsobem života ohroženy, Rodiny s dítětem/dětmi, Senioři</t>
  </si>
  <si>
    <t>Osoby bez přístřeší, Osoby v krizi, Osoby žijící v sociálně vyloučených komunitách, Osoby,které vedou rizik. způsob života nebo jsou tímto způsobem života ohroženy, Etnické menšiny</t>
  </si>
  <si>
    <t>Centrum pomoci pro zdravotně postižené a seniory o.p.s.</t>
  </si>
  <si>
    <t>Osoby s chronickým duševním onemocněním, Osoby s chronickým onemocněním, Osoby s kombinovaným postižením, Osoby s mentálním postižením, Osoby s tělesným postižením, Osoby se sluchovým postižením, Osoby se zdravotním postižením, Osoby se zrakovým postižením, Senioři</t>
  </si>
  <si>
    <t>Kapka 97, občanské sdružení onkologických pacientů a přátel</t>
  </si>
  <si>
    <t>X</t>
  </si>
  <si>
    <t>Fond ohrožených dětí</t>
  </si>
  <si>
    <t>Děti a mládež ve věku od 6 do 26 let ohrožené společ. nežádoucími jevy, Oběti domácího násilí, Oběti trestné činnosti</t>
  </si>
  <si>
    <t xml:space="preserve"> 1-7 let děti předškolního věku,7-10 let mladší děti, 11-15 let starší děti, 16-18 let dorost,do 1 roku děti kojeneckého věku</t>
  </si>
  <si>
    <t>Odborná sociální poradna ve Vejprtech</t>
  </si>
  <si>
    <t>Moskevská 144/17, 431 91 Vejprty</t>
  </si>
  <si>
    <t>Mgr. Teťana Drahošová</t>
  </si>
  <si>
    <t>drahosova@charitamost.cz</t>
  </si>
  <si>
    <t>Mírové náměstí 120, 432 01 Kadaň</t>
  </si>
  <si>
    <t>poradna.kadan@seznam.cz</t>
  </si>
  <si>
    <t>Bc. Jana Praková, DiS.</t>
  </si>
  <si>
    <t>vedoucí poradny, sociální pracovník</t>
  </si>
  <si>
    <t>Poradna Světlo</t>
  </si>
  <si>
    <t>Klášterecká 1719, Kadaň, 432 01 Kadaň 1_ Hálkova 225, Chomutov, 430 01</t>
  </si>
  <si>
    <t>info@os-svetlo.net</t>
  </si>
  <si>
    <t>Bc. Filip Ráža, DiS.</t>
  </si>
  <si>
    <t>matodik sociálních služeb</t>
  </si>
  <si>
    <t>raza@os-svetlo.net</t>
  </si>
  <si>
    <t>Odborné sociální poradenství - Sociální centrum RADKA Kadaň</t>
  </si>
  <si>
    <t>Kpt. Jaroše 630, 432 01Kadaň</t>
  </si>
  <si>
    <t>739677608, 734453684</t>
  </si>
  <si>
    <t>radka.radost@kadan.cz_ scr@kadan.cz</t>
  </si>
  <si>
    <t>Bc. Olga Šoltésová</t>
  </si>
  <si>
    <t>vedoucí sociálního centra</t>
  </si>
  <si>
    <t>scr@kadan.cz</t>
  </si>
  <si>
    <t>Středisko NADĚJE Kadaň</t>
  </si>
  <si>
    <t>Jana Švermy 569, 432 01 Kadaň</t>
  </si>
  <si>
    <t>poradna.kadan@nadeje.cz</t>
  </si>
  <si>
    <t>Miroslava Chrzová DiS</t>
  </si>
  <si>
    <t>Sociální poradna Jirkov</t>
  </si>
  <si>
    <t>poradna@meussj.cz</t>
  </si>
  <si>
    <t>Sociální poradna Chomutov</t>
  </si>
  <si>
    <t>17. listopadu 5461, Chomutov, 430 04 Chomutov 4</t>
  </si>
  <si>
    <t>Kristián Drapák</t>
  </si>
  <si>
    <t>drapak@charitamost.cz</t>
  </si>
  <si>
    <t>Sociální centrum Písečná</t>
  </si>
  <si>
    <t>Písečná 5030, Chomutov, 430 04 Chomutov 4</t>
  </si>
  <si>
    <t>Bc. Ilona Filandrová, DiS.</t>
  </si>
  <si>
    <t>474620005, 725958894</t>
  </si>
  <si>
    <t>filandrova@soschomutov.cz</t>
  </si>
  <si>
    <t>Odborné sociální poradenství - CP ZPS</t>
  </si>
  <si>
    <t>ředitelka, sociální pracovník</t>
  </si>
  <si>
    <t>Kochova 1185, Chomutov, 430 01 Chomutov 1</t>
  </si>
  <si>
    <t>info@kapka97.cz</t>
  </si>
  <si>
    <t>Zařízení FOD Kolokánek v Chomutově - detašované pracoviště</t>
  </si>
  <si>
    <t>Kamenný vrch 5307, Chomutov, 430 04 Chomutov_ Školní pěšina 5249, Chomutov, 430 04 Chomutov</t>
  </si>
  <si>
    <t>fod.chomutov@fod.cz</t>
  </si>
  <si>
    <t>Fokus Labe - pobočka Litoměřice</t>
  </si>
  <si>
    <t>Velká Krajská 47/7, 412 01 Litoměřice</t>
  </si>
  <si>
    <t>Osoby v krizi, Rodiny s dítětem/dětmi, Senioři</t>
  </si>
  <si>
    <t xml:space="preserve"> - </t>
  </si>
  <si>
    <t>Poradna pro osoby v zadluženosti</t>
  </si>
  <si>
    <t>Kosmonautů 2022, Předměstí, 412 01 Litoměřice 1</t>
  </si>
  <si>
    <t>migrace@dchltm.cz</t>
  </si>
  <si>
    <t>Bc. Roman Striženec</t>
  </si>
  <si>
    <t>vedoucí služby, sociální pracovník</t>
  </si>
  <si>
    <t>603943233, 416531335</t>
  </si>
  <si>
    <t>Hospic sv. Štěpána, občanské sdružení</t>
  </si>
  <si>
    <t>Osoby s chronickým onemocněním, Osoby s jiným zdravotním postižením, Osoby s kombinovaným postižením, Osoby se zdravotním postižením, Senioři</t>
  </si>
  <si>
    <t>Rybářské náměstí 662/4, Předměstí, 412 01 Litoměřice 1</t>
  </si>
  <si>
    <t>Centrum sociální pomoci Litoměřice, p. o.</t>
  </si>
  <si>
    <t>Manželská a předmanželská poradna Litoměřice</t>
  </si>
  <si>
    <t>Palachova 710/18, Předměstí, 412 01 Litoměřice 1</t>
  </si>
  <si>
    <t>mpp.litomerice@csplitomerice.cz</t>
  </si>
  <si>
    <t>PhDr.Alena Dobišová</t>
  </si>
  <si>
    <t>vedoucí poradny-manželský poradce</t>
  </si>
  <si>
    <t>adobisova@csplitomerice.cz</t>
  </si>
  <si>
    <t>Imigranti a azylanti</t>
  </si>
  <si>
    <t>Poradna pro uprchlíky a migranty</t>
  </si>
  <si>
    <t>Občanská poradna Litoměřice</t>
  </si>
  <si>
    <t>NO</t>
  </si>
  <si>
    <t>WHITE LIGHT I</t>
  </si>
  <si>
    <t>Terapeutické komunity</t>
  </si>
  <si>
    <t>Lovečkovice 53, 411 45 Úštěk</t>
  </si>
  <si>
    <t>416797069, 602145461</t>
  </si>
  <si>
    <t>tk@wl1.cz</t>
  </si>
  <si>
    <t>PhDr. Josef Radimecký PhD., MSc.</t>
  </si>
  <si>
    <t>Odborný ředitel</t>
  </si>
  <si>
    <t>radimecky@wl1.cz</t>
  </si>
  <si>
    <t>Velká Krajská 47/7,41201 Litoměřice</t>
  </si>
  <si>
    <t>Osoby s chronickým duševním onemocněním, Osoby s kombinovaným postižením, Osoby s mentálním postižením, Osoby s tělesným postižením, Osoby se zdravotním postižením</t>
  </si>
  <si>
    <t>Teplická 1671/1, Předměstí, 412 01 Litoměřice 1</t>
  </si>
  <si>
    <t>apz.litomerice@diakonie.cz</t>
  </si>
  <si>
    <t>Bc.Lenka Sovová</t>
  </si>
  <si>
    <t>vedoucí Sociální rehabilitace</t>
  </si>
  <si>
    <t>Patrona Svatého Jiří o.p.s.</t>
  </si>
  <si>
    <t>P/A/T</t>
  </si>
  <si>
    <t>Patrova Svatého Jiří o.p.s.CENTRUM SOCIÁLNÍCH SLUŽEB</t>
  </si>
  <si>
    <t>Bechlín 277, 411 86 Bechlín</t>
  </si>
  <si>
    <t>psjops@centrum.cz</t>
  </si>
  <si>
    <t>Mgr. Petra Tošnerová</t>
  </si>
  <si>
    <t>Petra.Tosnerova@seznam.cz</t>
  </si>
  <si>
    <t>Humanitární sdružení PERSPEKTIVA</t>
  </si>
  <si>
    <t>Osoby s chronickým onemocněním, Osoby s jiným zdravotním postižením, Osoby s kombinovaným postižením, Osoby s mentálním postižením, Osoby s tělesným postižením, Osoby se sluchovým postižením, Osoby se zdravotním postižením, Osoby se zrakovým postižením</t>
  </si>
  <si>
    <t>Havlíčkova 276, 413 01 Roudnice nad Labem</t>
  </si>
  <si>
    <t>perspektiva@rete.cz</t>
  </si>
  <si>
    <t>Mgr. Jana Přibíková</t>
  </si>
  <si>
    <t>vedoucí sociální pracovník</t>
  </si>
  <si>
    <t>pribikova.jana@seznam.cz</t>
  </si>
  <si>
    <t>Děti a mládež ve věku od 6 do 26 let ohrožené společ. nežádoucími jevy</t>
  </si>
  <si>
    <t xml:space="preserve"> do 1 roku děti kojeneckého věku,1-7 let děti předškolního věku,7-10 let mladší děti, 11-15 let starší děti, 16-18 let dorost</t>
  </si>
  <si>
    <t>Zařízení FOD Klokánek v Litoměřicích</t>
  </si>
  <si>
    <t>Alšova 880/8, Předměstí, 412 01 Litoměřice_Vrchlického 256/14, Předměstí, 412 01 Litoměřice</t>
  </si>
  <si>
    <t>klokanek.litomerice@fod.cz</t>
  </si>
  <si>
    <t>Ivana Prudičová</t>
  </si>
  <si>
    <t>vedoucí Klokánku</t>
  </si>
  <si>
    <t>fod.litomerice@fod.cz</t>
  </si>
  <si>
    <t>Svaz tělesně postižených v ČR, o.s. okresní organizace</t>
  </si>
  <si>
    <t>Mírová 615, 441 01 Podbořany</t>
  </si>
  <si>
    <t>mocnakova.z@centrum.cz</t>
  </si>
  <si>
    <t>Emílie Rudolfová</t>
  </si>
  <si>
    <t>stp.podborany@centrum.cz</t>
  </si>
  <si>
    <t>HANDICAP Žatec o.s., organizace zdravotně postižených</t>
  </si>
  <si>
    <t>Osoby bez přístřeší, Osoby s kombinovaným postižením, Osoby se zdravotním postižením, Osoby v krizi, Rodiny s dítětem/dětmi, Senioři, Etnické menšiny</t>
  </si>
  <si>
    <t>Občanská poradna HANDICAP</t>
  </si>
  <si>
    <t>náměstí Svobody 150, 438 01Žatec</t>
  </si>
  <si>
    <t>handicap-zatec@seznam.cz</t>
  </si>
  <si>
    <t>Světlana Smočeková</t>
  </si>
  <si>
    <t>předsedkyně</t>
  </si>
  <si>
    <t>415714277, 724740420</t>
  </si>
  <si>
    <t>s.smocekova@seznam.cz, handicap-zatec@seznam.cz</t>
  </si>
  <si>
    <t>Rodinné centrum Sedmikráska Žatec o.s.</t>
  </si>
  <si>
    <t>Osoby v krizi, Rodiny s dítětem/dětmi</t>
  </si>
  <si>
    <t>Sociální centrum Sedmikráska</t>
  </si>
  <si>
    <t>Hošťálkovo náměstí 137, 438 01, Žatec_ Mírové náměstí 3, 439 42, Postoloprty</t>
  </si>
  <si>
    <t>scsedmikraska@seznam.cz</t>
  </si>
  <si>
    <t>Bc. Ivana Benešová</t>
  </si>
  <si>
    <t>vedoucí sociální služby, místopředseda</t>
  </si>
  <si>
    <t>Občanské sdružení NÁVRATY - centrum sociálního poradenství a sociálních služeb</t>
  </si>
  <si>
    <t>Děti a mládež ve věku od 6 do 26 let ohrožené společ. nežádoucími jevy, Osoby,které vedou rizik. způsob života nebo jsou tímto způsobem života ohroženy, Rodiny s dítětem/dětmi</t>
  </si>
  <si>
    <t xml:space="preserve"> 7-10 let mladší děti, 11-15 let starší děti, 16-18 let dorost, 19-26 let mladí dospělí, 27-64 let dospělí, 65-80 let mladší senioři</t>
  </si>
  <si>
    <t>Občanské sdružení &amp;quot_NÁVRATY&amp;quot_ - centrum sociálního poradenství a sociálních služeb</t>
  </si>
  <si>
    <t>Pod Nemocnicí 2503, Louny, 440 01 Louny 1</t>
  </si>
  <si>
    <t>navraty@centrum.cz</t>
  </si>
  <si>
    <t>Petra Jírovcová</t>
  </si>
  <si>
    <t>Osoby se zdravotním postižením, Osoby v krizi, Senioři</t>
  </si>
  <si>
    <t>Svaz tělesně postižených v České republice, o.s., okresní organizace Louny</t>
  </si>
  <si>
    <t>415620300, 732184297, 608609633</t>
  </si>
  <si>
    <t>Manželská a předmanželská poradna Louny detašované pracoviště MP Litoměřice</t>
  </si>
  <si>
    <t>Sladovnická 21, Louny, 440 01 Louny 1</t>
  </si>
  <si>
    <t>manzelskaporadna.ln@quick.cz</t>
  </si>
  <si>
    <t>Petr Kubík</t>
  </si>
  <si>
    <t>vedoucí det. prac.</t>
  </si>
  <si>
    <t>manzelska.poradna.ln@quick.cz</t>
  </si>
  <si>
    <t>Tlumočnické služby</t>
  </si>
  <si>
    <t>Tlumočnické služby Louny</t>
  </si>
  <si>
    <t>evijanku@seznam.cz</t>
  </si>
  <si>
    <t>Eva Žáčková</t>
  </si>
  <si>
    <t>vedoucí pracoviště Louny</t>
  </si>
  <si>
    <t>Studentská 1044, Žatec, 438 01 Žatec 1</t>
  </si>
  <si>
    <t>Most k naději</t>
  </si>
  <si>
    <t>Oběti domácího násilí, Oběti trestné činnosti, Osoby v krizi</t>
  </si>
  <si>
    <t>Petra Jilemnického 1929/9, 434 01 Most</t>
  </si>
  <si>
    <t>ldt.most@seznam.cz</t>
  </si>
  <si>
    <t>Bc. Jiřina Venclíčková</t>
  </si>
  <si>
    <t>vedoucí krizové poradny</t>
  </si>
  <si>
    <t>Obrnické centrum sociálních služeb, příspěvková organizace</t>
  </si>
  <si>
    <t>Osoby v krizi, Osoby žijící v sociálně vyloučených komunitách, Osoby,které vedou rizik. způsob života nebo jsou tímto způsobem života ohroženy, Senioři, Etnické menšiny</t>
  </si>
  <si>
    <t>&amp;quot_OBRNICKÁ SOCIÁLNÍ PORADNA&amp;quot_</t>
  </si>
  <si>
    <t>Nová výstavba 198, 435 21Obrnice</t>
  </si>
  <si>
    <t>matejovicova@ocss.cz</t>
  </si>
  <si>
    <t>Bc. Lucie Matějovicová</t>
  </si>
  <si>
    <t>Osoby bez přístřeší, Osoby v krizi, Osoby žijící v sociálně vyloučených komunitách, Osoby,které vedou rizik. způsob života nebo jsou tímto způsobem života ohroženy, Rodiny s dítětem/dětmi, Senioři</t>
  </si>
  <si>
    <t>Sociální poradna Litvínov</t>
  </si>
  <si>
    <t>Ruská 945, 436 01, Litvínov 1</t>
  </si>
  <si>
    <t>k.drapak@charitamost.cz</t>
  </si>
  <si>
    <t>Osoby bez přístřeší, Osoby v krizi, Osoby žijící v sociálně vyloučených komunitách, Osoby,které vedou rizik. způsob života nebo jsou tímto způsobem života ohroženy, Rodiny s dítětem/dětmi, Senioři, Etnické menšiny</t>
  </si>
  <si>
    <t>Sociální poradna Janov</t>
  </si>
  <si>
    <t>Hamerská 258, 435 42, Litvínov 8</t>
  </si>
  <si>
    <t>Koordinátor projetu</t>
  </si>
  <si>
    <t>Radek Honska</t>
  </si>
  <si>
    <t>vedoucí provozu</t>
  </si>
  <si>
    <t>Sociální poradenství pro sluchově postižené Most</t>
  </si>
  <si>
    <t>K. H. Borovského 1853, Most, 434 01 Most 1</t>
  </si>
  <si>
    <t>janicka.nova@centrum.cz</t>
  </si>
  <si>
    <t>Jana Nová</t>
  </si>
  <si>
    <t>vedoucí pracoviště Most</t>
  </si>
  <si>
    <t>Diakonie ČCE - Středisko sociální pomoci v Mostě</t>
  </si>
  <si>
    <t>Imigranti a azylanti, Oběti domácího násilí, Oběti obchodu s lidmi, Oběti trestné činnosti, Osoby v krizi, Osoby žijící v sociálně vyloučených komunitách</t>
  </si>
  <si>
    <t>Občanská poradna Most</t>
  </si>
  <si>
    <t>tř. Budovatelů 2957/108, Most, 434 01 Most 1</t>
  </si>
  <si>
    <t>op@most.diakonie.cz</t>
  </si>
  <si>
    <t>Markéta Strížová, DiS.</t>
  </si>
  <si>
    <t>strizova@most.diakonie.cz</t>
  </si>
  <si>
    <t>Městská správa sociálních služeb v Mostě - příspěvková organizace</t>
  </si>
  <si>
    <t>Děti a mládež ve věku od 6 do 26 let ohrožené společ. nežádoucími jevy, Oběti domácího násilí, Oběti trestné činnosti, Osoby ohrožené závislostí nebo závislé na návykových látkách, Osoby v krizi, Osoby,které vedou rizik. způsob života nebo jsou tímto způsobem života ohroženy, Pachatelé trestné činnosti, Rodiny s dítětem/dětmi, Senioři</t>
  </si>
  <si>
    <t>Poradna pro rodinu, manželství a mezilidské vztahy</t>
  </si>
  <si>
    <t>Komořanská 818, Most, 434 01 Most 1</t>
  </si>
  <si>
    <t>478622359, 730169447</t>
  </si>
  <si>
    <t>macudzinska@msss-most.cz</t>
  </si>
  <si>
    <t>Bc. Iva Macudzinská</t>
  </si>
  <si>
    <t>478622359, 725511298</t>
  </si>
  <si>
    <t>Komunitní centrum Chánov</t>
  </si>
  <si>
    <t>Osoby žijící v sociálně vyloučených komunitách, Osoby,které vedou rizik. způsob života nebo jsou tímto způsobem života ohroženy, Rodiny s dítětem/dětmi, Senioři, Etnické menšiny</t>
  </si>
  <si>
    <t>Poradenské centrum Chánov</t>
  </si>
  <si>
    <t>Zlatnická 184/2, Most, 434 01 Most 1</t>
  </si>
  <si>
    <t>chanov@centrum.cz</t>
  </si>
  <si>
    <t>AMBULANTNÍ služby, TERÉNNÍ služby</t>
  </si>
  <si>
    <t>AMA - Společnost onkologických pacientů, jejich rodinných příslušníků a přátel, o.s.</t>
  </si>
  <si>
    <t>J. E. Purkyně 270/5, 434 01 Most 1</t>
  </si>
  <si>
    <t>777708782, 777708783</t>
  </si>
  <si>
    <t>ama.sop@seznam.cz</t>
  </si>
  <si>
    <t>Bc. Saša Vaňková</t>
  </si>
  <si>
    <t>Osoby,které vedou rizik. způsob života nebo jsou tímto způsobem života ohroženy, Etnické menšiny</t>
  </si>
  <si>
    <t>Centrum sociálního poradenství</t>
  </si>
  <si>
    <t>Františka Malíka 973/16, 434 01 Most</t>
  </si>
  <si>
    <t>Mgr. Tetiana Drahošová</t>
  </si>
  <si>
    <t>Děti a mládež ve věku od 6 do 26 let ohrožené společ. nežádoucími jevy, Oběti domácího násilí, Oběti obchodu s lidmi, Oběti trestné činnosti, Osoby bez přístřeší, Osoby komerčně zneužívané, Osoby ohrožené závislostí nebo závislé na návykových látkách, Osoby s chronickým duševním onemocněním, Osoby s kombinovaným postižením, Osoby s mentálním postižením, Osoby s tělesným postižením, Osoby se zdravotním postižením, Osoby v krizi, Osoby,které vedou rizik. způsob života nebo jsou tímto způsobem života ohroženy, Rodiny s dítětem/dětmi, Senioři</t>
  </si>
  <si>
    <t>Telefonická krizová pomoc</t>
  </si>
  <si>
    <t>Linka duševní tísně</t>
  </si>
  <si>
    <t>Petra Jilemnického 1929, 434 01 Most</t>
  </si>
  <si>
    <t>Jiřina Venclíčková</t>
  </si>
  <si>
    <t>vedoucí LDT Most</t>
  </si>
  <si>
    <t>Tlumočnické služby Most a Ústecký kraj</t>
  </si>
  <si>
    <t>Centrum pro rodinu a následnou péči</t>
  </si>
  <si>
    <t>J. Seiferta 2159, 434 01 Most</t>
  </si>
  <si>
    <t>cranp@mostknadeji.cz</t>
  </si>
  <si>
    <t>PhDr. Dagmar Jandová</t>
  </si>
  <si>
    <t>vedoucí CRaNP a KCM</t>
  </si>
  <si>
    <t>vedouci.kcm@mostknadeji.cz</t>
  </si>
  <si>
    <t>Sociálně rehabilitační programy v Mostě</t>
  </si>
  <si>
    <t>Petra Jilemnického 2457/16, Most, 434 01 Most 1</t>
  </si>
  <si>
    <t>lencova@charitamost.cz</t>
  </si>
  <si>
    <t>Alena Lencová, DiS.</t>
  </si>
  <si>
    <t>vedoucí zařízení, finanční manažer</t>
  </si>
  <si>
    <t>Občanská poradna Rumburk, + kontaktní místo Šluknov</t>
  </si>
  <si>
    <t>Sukova 1055/24, 408 01 Rumburk 1_ T. G. Masaryka 580, 407 77 Šluknov</t>
  </si>
  <si>
    <t>op@charitarumburk.cz</t>
  </si>
  <si>
    <t>Martina Škodová, DiS.</t>
  </si>
  <si>
    <t>412384744, 412332774</t>
  </si>
  <si>
    <t>reditel@charitarumburk.cz</t>
  </si>
  <si>
    <t>Masarykova 1094/4, 407 46 Krásná Lípa u Rumburka</t>
  </si>
  <si>
    <t>poradna@krasnalipa.cz</t>
  </si>
  <si>
    <t>JUDr. Miloš Hanzlíček</t>
  </si>
  <si>
    <t>412354839, 777925302</t>
  </si>
  <si>
    <t>info@rytmusd.cz</t>
  </si>
  <si>
    <t>Markéta Motyčková</t>
  </si>
  <si>
    <t>marketa.motyckova@rytmusd.cz</t>
  </si>
  <si>
    <t>Agentura Pondělí - sociální rehabilitace - denní centrum - tréninkový byt</t>
  </si>
  <si>
    <t>2. polské armády 1094/27, 408 01 Rumburk</t>
  </si>
  <si>
    <t>info@agenturapondeli.cz</t>
  </si>
  <si>
    <t>Ing. Monika Lampová</t>
  </si>
  <si>
    <t>lampova@agenturapondeli.cz</t>
  </si>
  <si>
    <t>Oblastní charita Rumburk</t>
  </si>
  <si>
    <t>Oběti domácího násilí, Oběti trestné činnosti, Osoby bez přístřeší, Osoby komerčně zneužívané, Osoby se zdravotním postižením, Osoby v krizi, Osoby žijící v sociálně vyloučených komunitách, Osoby,které vedou rizik. způsob života nebo jsou tímto způsobem života ohroženy, Pachatelé trestné činnosti, Rodiny s dítětem/dětmi</t>
  </si>
  <si>
    <t>Kostka Krásná Lípa, p.o.</t>
  </si>
  <si>
    <t>Oběti trestné činnosti, Osoby v krizi, Osoby žijící v sociálně vyloučených komunitách, Etnické menšiny</t>
  </si>
  <si>
    <t>AGENTURA PONDĚLÍ</t>
  </si>
  <si>
    <t>Osoby s chronickým duševním onemocněním, Osoby s jiným zdravotním postižením, Osoby s mentálním postižením, Osoby s tělesným postižením, Osoby se sluchovým postižením, Osoby se zdravotním postižením</t>
  </si>
  <si>
    <t>11-15 let starší děti, 16-18 let dorost, 19-26 let mladí dospělí, 27-64 let dospělí, 65-80 let mladší senioři</t>
  </si>
  <si>
    <t>PAMPELIŠKA, o.p.s.</t>
  </si>
  <si>
    <t>Imigranti a azylanti, Oběti domácího násilí, Osoby s chronickým duševním onemocněním, Osoby s chronickým onemocněním, Osoby s jiným zdravotním postižením, Osoby s kombinovaným postižením, Osoby s mentálním postižením, Osoby s tělesným postižením, Osoby se sluchovým postižením, Osoby se zdravotním postižením, Senioři</t>
  </si>
  <si>
    <t>Českobratrská 46, 415 01 Teplice</t>
  </si>
  <si>
    <t>Fokus Labe - pobočka Teplice</t>
  </si>
  <si>
    <t>Školní 670/26, 41501 Teplice</t>
  </si>
  <si>
    <t>Mgr. Ivana Fujanová</t>
  </si>
  <si>
    <t>fujanova@fokuslabe.cz</t>
  </si>
  <si>
    <t>Oblastní charita Teplice v Čechách</t>
  </si>
  <si>
    <t>Oběti domácího násilí, Oběti trestné činnosti, Osoby komerčně zneužívané, Osoby se zdravotním postižením, Osoby v krizi, Etnické menšiny</t>
  </si>
  <si>
    <t>Občanská poradna Teplice</t>
  </si>
  <si>
    <t>Thámova 711/20, Trnovany, 415 01 Teplice 1</t>
  </si>
  <si>
    <t>obcanska.poradna@seznam.cz</t>
  </si>
  <si>
    <t>Mgr. Pavel Majerák</t>
  </si>
  <si>
    <t>Osoby bez přístřeší, Osoby žijící v sociálně vyloučených komunitách, Osoby,které vedou rizik. způsob života nebo jsou tímto způsobem života ohroženy, Etnické menšiny</t>
  </si>
  <si>
    <t>Odborné sociální poradenství Duchcov</t>
  </si>
  <si>
    <t>Nádražní 555/9, 419 01 Duchcov</t>
  </si>
  <si>
    <t>Alena Lencova, DiS.</t>
  </si>
  <si>
    <t>Osoby v krizi, Pachatelé trestné činnosti</t>
  </si>
  <si>
    <t>Maxe Švabinského 831, 418 01 Bílina</t>
  </si>
  <si>
    <t>vedouci.atk2@mostknadeji.cz</t>
  </si>
  <si>
    <t>Martin Motl, DiS.</t>
  </si>
  <si>
    <t>vedoucí, terapeut</t>
  </si>
  <si>
    <t>Středisko Arkadie Helena</t>
  </si>
  <si>
    <t>Stará Duchcovská 453, 415 03 Teplice</t>
  </si>
  <si>
    <t>tonova@arkadie.cz</t>
  </si>
  <si>
    <t>Mgr. Alena Tonová</t>
  </si>
  <si>
    <t>Židovská obec Teplice</t>
  </si>
  <si>
    <t>Lípová 333/25, Teplice, 415 01 Teplice 1</t>
  </si>
  <si>
    <t>kehila@volny.cz</t>
  </si>
  <si>
    <t>poradenstvi.kehila@seznam.cz</t>
  </si>
  <si>
    <t>Pod tratí 232, Prosetice, 415 01 Teplice 1</t>
  </si>
  <si>
    <t>ovstp@centrum.cz</t>
  </si>
  <si>
    <t>Alois Kromsián</t>
  </si>
  <si>
    <t>předseda</t>
  </si>
  <si>
    <t>Tlumočnické služby Teplice a Ústecký kraj</t>
  </si>
  <si>
    <t>Rovná 277, Prosetice, 415 01 Teplice 1</t>
  </si>
  <si>
    <t>neslysiciteplice@seznam.cz</t>
  </si>
  <si>
    <t>Věra Váchová DiS.</t>
  </si>
  <si>
    <t>vedoucí pracoviště Teplice</t>
  </si>
  <si>
    <t>kubelkovarychla@wl1.cz</t>
  </si>
  <si>
    <t>Mgr. Kamila Kubelková Rychlá</t>
  </si>
  <si>
    <t>vedoucí Sociálně právní agentury</t>
  </si>
  <si>
    <t>Školní 670/26, 415 01 Teplice</t>
  </si>
  <si>
    <t>Vedoucí pobočky</t>
  </si>
  <si>
    <t>K. Čapka 271, 417 41 Krupka</t>
  </si>
  <si>
    <t>kaiserova@arkadie.cz</t>
  </si>
  <si>
    <t>Bc. Eliška Kaiserová</t>
  </si>
  <si>
    <t>asistentka v sociální rahabilitaci</t>
  </si>
  <si>
    <t>Novoveská 1538, 415 01 Teplice</t>
  </si>
  <si>
    <t>Jana Jakubíková Horová DiS</t>
  </si>
  <si>
    <t>asistentka v sociální rehabilitaci</t>
  </si>
  <si>
    <t>Stará Duchcovská 453, 415 03, Teplice</t>
  </si>
  <si>
    <t>Středisko Arkadie Úpořiny</t>
  </si>
  <si>
    <t>Úpořiny 5, 417 61 Bystřany</t>
  </si>
  <si>
    <t>zarubova@arkadie.cz</t>
  </si>
  <si>
    <t>Hana Zárubová DiS</t>
  </si>
  <si>
    <t>asistentka</t>
  </si>
  <si>
    <t>Středisko Arkadie Rovná</t>
  </si>
  <si>
    <t>sorfova@arkadie.cz</t>
  </si>
  <si>
    <t>Mgr. Veronika Šorfová</t>
  </si>
  <si>
    <t>Poradna Prosapia</t>
  </si>
  <si>
    <t>Na Sklípku 37, 400 07 Ústí nad Labem</t>
  </si>
  <si>
    <t>Mgr. Jana Pittnerova</t>
  </si>
  <si>
    <t>APPN, o.p.s.</t>
  </si>
  <si>
    <t>Osoby s kombinovaným postižením, Osoby se sluchovým postižením</t>
  </si>
  <si>
    <t>Hrnčířská 53/18, 400 01 Ústí nad Labem</t>
  </si>
  <si>
    <t>appn@appn.cz</t>
  </si>
  <si>
    <t>Karin Vaňková, DiS.</t>
  </si>
  <si>
    <t>regionální manažerka</t>
  </si>
  <si>
    <t>karin.vankova.ulk@appn.cz</t>
  </si>
  <si>
    <t>Demosthenes, o.p.s.</t>
  </si>
  <si>
    <t>Osoby s chronickým onemocněním, Osoby s kombinovaným postižením, Osoby s mentálním postižením, Osoby s tělesným postižením, Osoby se sluchovým postižením, Osoby se zdravotním postižením, Osoby se zrakovým postižením, Rodiny s dítětem/dětmi</t>
  </si>
  <si>
    <t>Mírová 2, 400 11 Ústí nad Labem</t>
  </si>
  <si>
    <t>veronika.arnautovska@demosthenes.cz</t>
  </si>
  <si>
    <t>Bc. Veronika Arnautovská</t>
  </si>
  <si>
    <t>Ústecký Arcus - občanské sdružení onkologických pacientů, jejich rodinných příslušníků a přátel</t>
  </si>
  <si>
    <t>Ústecký Arcus - občanské sdružení onkologických pacientů, jejich rodinných příslušníků apřátel</t>
  </si>
  <si>
    <t>Dvořákova 3134/2, Ústí nad Labem-centrum, 400 01 Ústí n. L.</t>
  </si>
  <si>
    <t>475211513, 602383086</t>
  </si>
  <si>
    <t>uarcus@tiscali.cz</t>
  </si>
  <si>
    <t>Eva Živnůstková</t>
  </si>
  <si>
    <t>uarcus@iscali.cz</t>
  </si>
  <si>
    <t>VIDA o.s.</t>
  </si>
  <si>
    <t>VIDA centrum Ústí nad Labem</t>
  </si>
  <si>
    <t>Hrnčířská 53/18, Ústí nad Labem-centrum, 400 01 Ústí n. L.</t>
  </si>
  <si>
    <t>unl@vidacentrum.cz, chytry@vidacentrum.cz</t>
  </si>
  <si>
    <t>David Chytrý, DiS.</t>
  </si>
  <si>
    <t>Vedoucí VIDA centra, odborný poradce</t>
  </si>
  <si>
    <t>chytry@vidacentrum.cz</t>
  </si>
  <si>
    <t>Poradna pro rodinu a mezilidské vztahy, o.s.</t>
  </si>
  <si>
    <t>Děti a mládež ve věku od 6 do 26 let ohrožené společ. nežádoucími jevy, Oběti domácího násilí, Oběti trestné činnosti, Osoby s chronickým duševním onemocněním, Osoby v krizi, Rodiny s dítětem/dětmi</t>
  </si>
  <si>
    <t xml:space="preserve"> 7-10 let mladší děti, 16-18 let dorost, 19-26 let mladí dospělí, 27-64 let dospělí, 65-80 let mladší senioři, nad 80 let starší senioři</t>
  </si>
  <si>
    <t>Poradna pro rodinu a mezilidské vztahy, o. p. s.</t>
  </si>
  <si>
    <t>Prokopa Diviše 1605/5, Ústí nad Labem-centrum, 400 01 Ústí nad Labem 1</t>
  </si>
  <si>
    <t>poradna.ul@centrum.cz</t>
  </si>
  <si>
    <t>Mgr. Lenka Štréblová</t>
  </si>
  <si>
    <t>475216504, 731 004 095</t>
  </si>
  <si>
    <t>Děti a mládež ve věku od 6 do 26 let ohrožené společ. nežádoucími jevy, Rodiny s dítětem/dětmi</t>
  </si>
  <si>
    <t>RELIéF - poradenské a vzdělávací centrum WHITE LIGHT I.</t>
  </si>
  <si>
    <t>Pražská 166/47,Ústí nad Labem, 400 01</t>
  </si>
  <si>
    <t>relief@wl1.cz</t>
  </si>
  <si>
    <t>Bc.Jakub Solčány</t>
  </si>
  <si>
    <t>Sociální poradenství pro sluchově postižené Ústí n. L.</t>
  </si>
  <si>
    <t>Novosedlické náměstí 1390/1, Střekov, 400 03 Ústí nad Labem 3</t>
  </si>
  <si>
    <t>lipirosiva@seznam.cz</t>
  </si>
  <si>
    <t>Ludmila Pirošová</t>
  </si>
  <si>
    <t>vedoucí pracoviště Ústí nad Labem</t>
  </si>
  <si>
    <t>lipirosova@seznam.cz</t>
  </si>
  <si>
    <t>Občanské sdružení SPIRÁLA</t>
  </si>
  <si>
    <t>Děti a mládež ve věku od 6 do 26 let ohrožené společ. nežádoucími jevy, Oběti obchodu s lidmi, Oběti trestné činnosti, Osoby do 26 let věku opouštějící školská zař. pro výkon úst. péče, Osoby komerčně zneužívané, Osoby s chronickým duševním onemocněním, Osoby v krizi, Osoby žijící v sociálně vyloučených komunitách, Osoby,které vedou rizik. způsob života nebo jsou tímto způsobem života ohroženy, Pachatelé trestné činnosti</t>
  </si>
  <si>
    <t>Spirála, K Chatám 22, Ústí nad Labem-město, Skorotice, 403 40 Ústí n. L.</t>
  </si>
  <si>
    <t>spirala.cki@volny.cz</t>
  </si>
  <si>
    <t>Zuzana Lešková, Bc.</t>
  </si>
  <si>
    <t>vedoucí Centra krizové intervence, management o.s.</t>
  </si>
  <si>
    <t>Sociální agentura</t>
  </si>
  <si>
    <t>Osoby s chronickým duševním onemocněním, Osoby s chronickým onemocněním, Osoby s kombinovaným postižením, Osoby s mentálním postižením, Osoby s tělesným postižením, Osoby se sluchovým postižením, Osoby se zdravotním postižením, Osoby se zrakovým postižením</t>
  </si>
  <si>
    <t>Sociální agentura, o.p.s.</t>
  </si>
  <si>
    <t>Velká Hradební 484/2, Ústí nad Labem-centrum, 400 01 Ústí n. L.</t>
  </si>
  <si>
    <t>sos@socialniagentura.cz</t>
  </si>
  <si>
    <t>Bc. Hana Buchalová</t>
  </si>
  <si>
    <t>vedoucí úseku sociálních služeb, sociální pracovnice</t>
  </si>
  <si>
    <t>buchalova@socialniagentura.cz</t>
  </si>
  <si>
    <t>Poradna pro integraci</t>
  </si>
  <si>
    <t>Komunitní multikulturní centrum PPI v Ústí n. L.</t>
  </si>
  <si>
    <t>Velká hradební 619/33, Ústí nad Labem-centrum, 400 01 Ústí nad Labem 1</t>
  </si>
  <si>
    <t>usti@p-p-i.cz</t>
  </si>
  <si>
    <t>Jan Kubíček</t>
  </si>
  <si>
    <t>vedoucí KMC PPI</t>
  </si>
  <si>
    <t>CENTRUM PRO ZDRAVOTNĚ POSTIŽENÉ ÚSTECKÉHO KRAJE, Občanské sdružení</t>
  </si>
  <si>
    <t>Štefánikova 621/25, 400 01 Ústí nad Labem</t>
  </si>
  <si>
    <t>Osoby s chronickým duševním onemocněním, Osoby s jiným zdravotním postižením</t>
  </si>
  <si>
    <t>Fokus Labe - pobočka Ústí nad Labem</t>
  </si>
  <si>
    <t>Pražská 166/47, Ústí nad Labem-město, Vaňov, 400 01 Ústí nad Labem 1</t>
  </si>
  <si>
    <t>Bc. Lenka Kocourková</t>
  </si>
  <si>
    <t>kocourkova@fokuslabe.cz</t>
  </si>
  <si>
    <t>Centrum pro dětský sluch Tamtam, o.p.s.</t>
  </si>
  <si>
    <t>Osoby s kombinovaným postižením, Osoby se sluchovým postižením, Osoby se zdravotním postižením, Osoby v krizi, Rodiny s dítětem/dětmi, Senioři</t>
  </si>
  <si>
    <t>Sociální poradna pro osoby se sluchovým postižením a jejich blízké</t>
  </si>
  <si>
    <t>Hábova 1571, 155 00 Praha 5</t>
  </si>
  <si>
    <t>socpor@detskysluch.cz</t>
  </si>
  <si>
    <t>Mgr. Adéla Dědečková</t>
  </si>
  <si>
    <t>Občanské sdružení DRUG-OUT Klub</t>
  </si>
  <si>
    <t>CESPO, o.p.s.</t>
  </si>
  <si>
    <t>CESPO.UL@seznam.cz</t>
  </si>
  <si>
    <t>Petr Novák</t>
  </si>
  <si>
    <t>604940791pouze SMS</t>
  </si>
  <si>
    <t>pnovak@cespo.eu</t>
  </si>
  <si>
    <t>TyfloCentrum Ústí nad Labem o.p.s.</t>
  </si>
  <si>
    <t>T/A</t>
  </si>
  <si>
    <t>Osoby se zrakovým postižením</t>
  </si>
  <si>
    <t>Průvodcovské a předčitatelské služby</t>
  </si>
  <si>
    <t>TyfloCentrum Ústí nad Labem, o.p.s.</t>
  </si>
  <si>
    <t>Hrnčířská 64/4, Ústí n. L.-centrum, 400 01 Ústí n. L.</t>
  </si>
  <si>
    <t>usti.nl@tyflocentrum.cz</t>
  </si>
  <si>
    <t>Mgr. Alena-Kristina Bašníková</t>
  </si>
  <si>
    <t>basnikova@tyflocentrumusti.cz</t>
  </si>
  <si>
    <t>Oběti trestné činnosti, Osoby v krizi</t>
  </si>
  <si>
    <t>Linka pomoci</t>
  </si>
  <si>
    <t>manažerka Ústeckého kraje</t>
  </si>
  <si>
    <t>Česká unie neslyšících</t>
  </si>
  <si>
    <t>Dlouhá 729/37, Staré Město, 110 00 Praha</t>
  </si>
  <si>
    <t>prepis@cun.cz</t>
  </si>
  <si>
    <t>Ing. Martin Novák</t>
  </si>
  <si>
    <t>vedoucí CZSP</t>
  </si>
  <si>
    <t>martin.novak@cun.cz</t>
  </si>
  <si>
    <t>Tlumočnické služby Ústí n. L.</t>
  </si>
  <si>
    <t>Dvořákova 3134/2, Ústí n. L., 400 01 Ústí n. L.</t>
  </si>
  <si>
    <t>kucaba.jiri@email.cz</t>
  </si>
  <si>
    <t>Jiří Kučaba</t>
  </si>
  <si>
    <t>Hrnčířská 53/18, Ústí n. L., 400 01 Ústí n. L.</t>
  </si>
  <si>
    <t>Oběti domácího násilí, Oběti trestné činnosti</t>
  </si>
  <si>
    <t>Intervenční centra</t>
  </si>
  <si>
    <t>Intervenční centrum pro osoby ohrožené domácím násilím</t>
  </si>
  <si>
    <t>Spirála, K Chatám 22, 403 40 Ústí nad Labem - Skorotice</t>
  </si>
  <si>
    <t>intervencnicentrum.ul@seznam.cz</t>
  </si>
  <si>
    <t>Martina Vojtíšková</t>
  </si>
  <si>
    <t>vedoucí zařízení, management organizace</t>
  </si>
  <si>
    <t>Sociálně právní agentura WHITE LIGHT I. Ústí nad Labem</t>
  </si>
  <si>
    <t>Pražská 166/47, Ústí nad Labem-Vaňov, 400 01 Ústí nad Labem</t>
  </si>
  <si>
    <t>724041331, 602378312</t>
  </si>
  <si>
    <t>dolecovak@wl1.cz</t>
  </si>
  <si>
    <t>Tyfloservis. o.p.s.</t>
  </si>
  <si>
    <t>Osoby s kombinovaným postižením, Osoby se zrakovým postižením</t>
  </si>
  <si>
    <t>Tyfloservis, o.p.s. - Krajské ambulantní středisko Ústí n. L.</t>
  </si>
  <si>
    <t>Prokopa Diviše 1605/5, Ústí nad Labem - centrum, 400 01 Ústí nad Labem 1</t>
  </si>
  <si>
    <t>usti@tyfloservis.cz</t>
  </si>
  <si>
    <t>Mgr. Nikol Aková</t>
  </si>
  <si>
    <t>475201777, 608572360</t>
  </si>
  <si>
    <t>akova@tyfloservis.cz, usti@tyfloservis.cz</t>
  </si>
  <si>
    <t>Hrnčířská 64/4, Ústí nad Labem-centrum, 400 01 Ústí nad Labem 1</t>
  </si>
  <si>
    <t>basnikova@tyflocentrum.cz</t>
  </si>
  <si>
    <t>Sdružení pro probaci a mediaci v justici, o.s.</t>
  </si>
  <si>
    <t>Děti a mládež ve věku od 6 do 26 let ohrožené společ. nežádoucími jevy, Osoby do 26 let věku opouštějící školská zař. pro výkon úst. péče, Osoby,které vedou rizik. způsob života nebo jsou tímto způsobem života ohroženy, Pachatelé trestné činnosti</t>
  </si>
  <si>
    <t>11-15 let starší děti, 16-18 let dorost, 19-26 let mladí dospělí</t>
  </si>
  <si>
    <t>Sdružení pro probaci a mediaci v justici, o.s. - pobočka</t>
  </si>
  <si>
    <t>Velká hradební 484/2, Ústí nad Labem-centrum, 400 01 Ústí nad L.</t>
  </si>
  <si>
    <t>cabalova@spj.cz</t>
  </si>
  <si>
    <t>Cabalová</t>
  </si>
  <si>
    <t>Pražská 166/47, 400 01 Ústí n.L,Tichá 142, Všebořice, 400 10 Ústí n. L._Pražská 166/47, Ústí n. L.-město, Vaňov, 400 01 Ústí n. L._Prokopa Diviše 1605/5, Ústí n. L.-centrum, 400 01 Ústí n. L.</t>
  </si>
  <si>
    <t>Osoby s chronickým duševním onemocněním, Osoby s chronickým onemocněním, Osoby s jiným zdravotním postižením</t>
  </si>
  <si>
    <t>Podpora samostatného bydlení</t>
  </si>
  <si>
    <t>Osoby s chronickým duševním onemocněním, Osoby s kombinovaným postižením, Osoby s mentálním postižením, Osoby se zdravotním postižením</t>
  </si>
  <si>
    <t>Chráněné bydlení</t>
  </si>
  <si>
    <t>Příbramská 1911/32, Děčín IV, 405 02, Rakovnická 196/46, Děčín III, 405 02, Pohraniční 462/3, Děčín I, 405 02</t>
  </si>
  <si>
    <t>vedoucí úseku chráněné bydlení</t>
  </si>
  <si>
    <t>kremlíková@cssdecin.cz</t>
  </si>
  <si>
    <t>Jurta o.p.s.</t>
  </si>
  <si>
    <t>Pěší 9, Děčín XXXIII-Nebočady, 405 02 Děčín 3</t>
  </si>
  <si>
    <t>Osoby bez přístřeší</t>
  </si>
  <si>
    <t>19-26 let mladí dospělí</t>
  </si>
  <si>
    <t>Azylové domy</t>
  </si>
  <si>
    <t>Azylový dům KOMPAS</t>
  </si>
  <si>
    <t>Krásnostudenecká 1525/30, Děčín VI, 405 02 a Jindřichova 337, Děčín IX, 405 02</t>
  </si>
  <si>
    <t>stalasluzba@cssdecin.cz</t>
  </si>
  <si>
    <t>vedoucí úseku 6.1</t>
  </si>
  <si>
    <t>jurcova@cssdecin.cz</t>
  </si>
  <si>
    <t xml:space="preserve"> do 1 roku děti kojeneckého věku,1-7 let děti předškolního věku,7-10 let mladší děti, 11-15 let starší děti, 16-18 let dorost, 19-26 let mladí dospělí, 27-64 let dospělí, 65-80 let mladší senioři</t>
  </si>
  <si>
    <t>Azylový dům pro muže a matky s dětmi</t>
  </si>
  <si>
    <t>Řecká 1216/19, Děčín VI-Letná, 405 02</t>
  </si>
  <si>
    <t xml:space="preserve">A </t>
  </si>
  <si>
    <t>Kontaktní centra</t>
  </si>
  <si>
    <t>Kontaktní a poradenské centrum pro drogově závislé, poradna pro rodiče</t>
  </si>
  <si>
    <t>Teplická 31/45, Děčín IV-Podmokly, 405 02</t>
  </si>
  <si>
    <t>sedlacek@cssdecin.cz</t>
  </si>
  <si>
    <t>vedoucí úseku 6.2</t>
  </si>
  <si>
    <t>Nízkoprahová denní centra</t>
  </si>
  <si>
    <t>o.s. Křesťanské společenství Jonáš</t>
  </si>
  <si>
    <t>Nízkoprahové denní centrum</t>
  </si>
  <si>
    <t>Březová 394/60, Děčín III-Staré Město, 405 02 Děčín 2</t>
  </si>
  <si>
    <t>info@ksjonas.cz, malevicova@ksjonas.cz</t>
  </si>
  <si>
    <t>ředitelka NDC</t>
  </si>
  <si>
    <t>malevicova@ksjonas.cz</t>
  </si>
  <si>
    <t>Noclehárny</t>
  </si>
  <si>
    <t xml:space="preserve">T </t>
  </si>
  <si>
    <t>Terénní programy</t>
  </si>
  <si>
    <t>tereny@cssdecin.cz</t>
  </si>
  <si>
    <t>Děti a Rodina</t>
  </si>
  <si>
    <t>Osoby žijící v sociálně vyloučených komunitách, Etnické menšiny</t>
  </si>
  <si>
    <t>Teplická 137/172, Děčín VIII-Dolní Oldřichov, 405 02 Děčín 2</t>
  </si>
  <si>
    <t>poschova.ivana@seznam.cz</t>
  </si>
  <si>
    <t>Vedoucí terénních programů</t>
  </si>
  <si>
    <t>Poradna pro občanství, občanská a lidská práva</t>
  </si>
  <si>
    <t>Osoby bez přístřeší, Osoby žijící v sociálně vyloučených komunitách, Rodiny s dítětem/dětmi, Etnické menšiny</t>
  </si>
  <si>
    <t>Radniční 23/1, Děčín I-Děčín, 405 02 Děčín_Národní 3003, Varnsdorf, 407 47 Varnsdorf</t>
  </si>
  <si>
    <t>martina.stepankova@poradna-prava.cz</t>
  </si>
  <si>
    <t>iva.ptacnikova@poradna-prava.cz</t>
  </si>
  <si>
    <t>Středisko Naděje Kadaň</t>
  </si>
  <si>
    <t>Jana Švermy 569, 43201 Kadaň</t>
  </si>
  <si>
    <t>m.chrzova@nadeje.cz</t>
  </si>
  <si>
    <t>Chráněné bydlení Vejprty</t>
  </si>
  <si>
    <t>Armáda spásy v ČR, z. s.</t>
  </si>
  <si>
    <t>Osoby bez přístřeší, Rodiny s dítětem/dětmi</t>
  </si>
  <si>
    <t xml:space="preserve"> do 1 roku děti kojeneckého věku,1-7 let děti předškolního věku,7-10 let mladší děti, 11-15 let starší děti, 16-18 let dorost, 19-26 let mladí dospělí, 27-64 let dospělí</t>
  </si>
  <si>
    <t>Armáda spásy, Centrum sociálních služeb Jirkov, Azylový dům pro matky s dětmi</t>
  </si>
  <si>
    <t>Studentská 1242, 431 11 Jirkov</t>
  </si>
  <si>
    <t>zuzana_horcikova@armadaspasy.cz</t>
  </si>
  <si>
    <t>koordinátor</t>
  </si>
  <si>
    <t>Osoby bez přístřeší, Osoby v krizi, Rodiny s dítětem/dětmi</t>
  </si>
  <si>
    <t>Písečná 5030, 430 04 Chomutov 4</t>
  </si>
  <si>
    <t>474623261, 725958894</t>
  </si>
  <si>
    <t>Oběti domácího násilí, Osoby bez přístřeší, Osoby v krizi, Rodiny s dítětem/dětmi</t>
  </si>
  <si>
    <t>Dům NADĚJE Klášterec nad Ohří</t>
  </si>
  <si>
    <t>Osvobozená 556, Miřetice u Klášterce n. O., 431 51 Klášterec n. O.</t>
  </si>
  <si>
    <t>klasterec@nadeje.cz</t>
  </si>
  <si>
    <t>p.matousova@nadeje.cz</t>
  </si>
  <si>
    <t>Oběti domácího násilí, Osoby bez přístřeší, Osoby v krizi</t>
  </si>
  <si>
    <t>K-Centrum Chomutov</t>
  </si>
  <si>
    <t>Hálkova 224, Chomutov, 430 01 Chomutov 1</t>
  </si>
  <si>
    <t>kcchomutov@os-svetlo.net</t>
  </si>
  <si>
    <t>K-Centrum Kadaň</t>
  </si>
  <si>
    <t>Klášterecká 1720, Kadaň, 432 01 Kadaň 1</t>
  </si>
  <si>
    <t>kckadan@os-svetlo.net</t>
  </si>
  <si>
    <t>halouzkova@os-svetlo.net</t>
  </si>
  <si>
    <t>Osoby bez přístřeší, Osoby v krizi, Osoby žijící v sociálně vyloučených komunitách, Osoby,které vedou rizik. způsob života nebo jsou tímto způsobem života ohroženy, Rodiny s dítětem/dětmi, Etnické menšiny</t>
  </si>
  <si>
    <t>Osvobozená 556, Miřetice u Klášterce nad Ohří, 431 51 Klášterec nad Ohří</t>
  </si>
  <si>
    <t>ndc.klasterec@nadeje.cz</t>
  </si>
  <si>
    <t>Osoby bez přístřeší, Osoby v krizi, Osoby,které vedou rizik. způsob života nebo jsou tímto způsobem života ohroženy</t>
  </si>
  <si>
    <t>kadan@nadeje.cz</t>
  </si>
  <si>
    <t>Osvobozená 556, Miřetice u Klášterec n. O., 431 51 Klášterec n. O.</t>
  </si>
  <si>
    <t>Člověk v tísni, o.p.s.</t>
  </si>
  <si>
    <t>Osoby žijící v sociálně vyloučených komunitách</t>
  </si>
  <si>
    <t>Člověk v tísni, o.p.s.Programy sociální integrace - Chomutov</t>
  </si>
  <si>
    <t>Nerudova 655/1, Chomutov, 430 01 Chomutov 1</t>
  </si>
  <si>
    <t>marketa.dolejsi@clovekvtisni.cz</t>
  </si>
  <si>
    <t>Ředitelka pobočky Chomutov</t>
  </si>
  <si>
    <t>Osoby komerčně zneužívané, Osoby,které vedou rizik. způsob života nebo jsou tímto způsobem života ohroženy</t>
  </si>
  <si>
    <t>Magdala - Ústecký kraj</t>
  </si>
  <si>
    <t>Město Kadaň</t>
  </si>
  <si>
    <t>Děti a mládež ve věku od 6 do 26 let ohrožené společ. nežádoucími jevy, Oběti domácího násilí, Oběti trestné činnosti, Osoby bez přístřeší, Osoby do 26 let věku opouštějící školská zař. pro výkon úst. péče, Osoby ohrožené závislostí nebo závislé na návykových látkách, Osoby v krizi, Osoby žijící v sociálně vyloučených komunitách, Osoby,které vedou rizik. způsob života nebo jsou tímto způsobem života ohroženy, Pachatelé trestné činnosti, Rodiny s dítětem/dětmi, Etnické menšiny</t>
  </si>
  <si>
    <t>Město Kadaň, Odbor sociálních věcí a zdravotnictví</t>
  </si>
  <si>
    <t>Jana Roháče 1381, Kadaň, 432 01 Kadaň 1</t>
  </si>
  <si>
    <t>tomas.medilek@mesto-kadan.cz</t>
  </si>
  <si>
    <t>miroslava.lizakova@hotmail.cz</t>
  </si>
  <si>
    <t>Děti a mládež ve věku od 6 do 26 let ohrožené společ. nežádoucími jevy, Osoby bez přístřeší, Osoby v krizi, Osoby žijící v sociálně vyloučených komunitách, Osoby,které vedou rizik. způsob života nebo jsou tímto způsobem života ohroženy, Rodiny s dítětem/dětmi, Etnické menšiny</t>
  </si>
  <si>
    <t>teren.klasterec@nadeje.cz</t>
  </si>
  <si>
    <t>Terénní program Jirkov</t>
  </si>
  <si>
    <t>Ervěnická 1147, Jirkov, 431 11 Jirkov 1</t>
  </si>
  <si>
    <t>teren.jirkov@os-svetlo.net</t>
  </si>
  <si>
    <t>kadarova@os-svetlo.net</t>
  </si>
  <si>
    <t>Osoby bez přístřeší, Osoby ohrožené závislostí nebo závislé na návykových látkách, Osoby v krizi, Osoby žijící v sociálně vyloučených komunitách, Osoby,které vedou rizik. způsob života nebo jsou tímto způsobem života ohroženy, Etnické menšiny</t>
  </si>
  <si>
    <t>Terénní programy - Kadaňsko</t>
  </si>
  <si>
    <t>Klášterecká 1719, Kadaň, 432 01 Kadaň 1</t>
  </si>
  <si>
    <t>Vedoucí služby</t>
  </si>
  <si>
    <t>Terénní programy - Chomutovsko</t>
  </si>
  <si>
    <t>os.svetlo@seznam.cz</t>
  </si>
  <si>
    <t>Osoby žijící v sociálně vyloučených komunitách, Osoby,které vedou rizik. způsob života nebo jsou tímto způsobem života ohroženy, Etnické menšiny</t>
  </si>
  <si>
    <t>Terénní programy ve Vejprtech</t>
  </si>
  <si>
    <t>charitamost@charitamost.cz</t>
  </si>
  <si>
    <t>Osoby ohrožené závislostí nebo závislé na návykových látkách, Osoby v krizi, Osoby žijící v sociálně vyloučených komunitách, Osoby,které vedou rizik. způsob života nebo jsou tímto způsobem života ohroženy, Etnické menšiny</t>
  </si>
  <si>
    <t>Jirkov</t>
  </si>
  <si>
    <t>603148127, 775713219</t>
  </si>
  <si>
    <t>Podpora samostatného bydlení - Centrum sociálních služeb Klobouk Diakonie</t>
  </si>
  <si>
    <t>Komenského 224, 411 55 Terezín</t>
  </si>
  <si>
    <t>psb.litomerice@diakonie.cz</t>
  </si>
  <si>
    <t>Středisko Naděje Roudnice nad Labem</t>
  </si>
  <si>
    <t>Josefa Hory 903, 41301 Roudnice n.L.</t>
  </si>
  <si>
    <t>j.kozesnik@nadeje.cz</t>
  </si>
  <si>
    <t>Dům Naděje Litoměřice - Pražská</t>
  </si>
  <si>
    <t>Pražská 992/14, Předměstí, 412 01 Litoměřice</t>
  </si>
  <si>
    <t>v.stechova@nadeje.cz</t>
  </si>
  <si>
    <t>chbklobouk.litomerice@diakonie.cz</t>
  </si>
  <si>
    <t>vedoucí chráněného bydlení</t>
  </si>
  <si>
    <t>ruzickova.litomerice@diakonie.cz</t>
  </si>
  <si>
    <t>416735 95</t>
  </si>
  <si>
    <t>České Kopisty 6, 412 01 Litoměřice 1</t>
  </si>
  <si>
    <t xml:space="preserve"> do 1 roku děti kojeneckého věku,1-7 let děti předškolního věku,7-10 let mladší děti, 11-15 let starší děti, 19-26 let mladí dospělí, 27-64 let dospělí, 65-80 let mladší senioři</t>
  </si>
  <si>
    <t>Azylový dům pro ženy a matky s dětmi v Lovosicích</t>
  </si>
  <si>
    <t>Terezínská 731/54, 410 02 Lovosice</t>
  </si>
  <si>
    <t>adfch.lovosice@centrum.cz</t>
  </si>
  <si>
    <t>vedoucí služby - sociální pracovník</t>
  </si>
  <si>
    <t>maternova.fchlovosice@centrum.cz</t>
  </si>
  <si>
    <t>Domov pro matky s dětmi</t>
  </si>
  <si>
    <t>Liškova 1543/43, Předměstí, 412 01 Litoměřice 1</t>
  </si>
  <si>
    <t>dmd.litomerice@diakonie.cz</t>
  </si>
  <si>
    <t>416732271, 739244673</t>
  </si>
  <si>
    <t>Dům NADĚJE Roudnice nad Labem</t>
  </si>
  <si>
    <t>Sladkovského 1356, 413 01 Roudnice nad Labem</t>
  </si>
  <si>
    <t>416837233, 775889623</t>
  </si>
  <si>
    <t>roudnice@nadeje.cz</t>
  </si>
  <si>
    <t>vedouci.roudnice@nadeje.cz</t>
  </si>
  <si>
    <t>Farní charita Litoměřice</t>
  </si>
  <si>
    <t>Farní charita Litoměřice, Středisko sociální prevence a humanitární pomoci, Dům P.Marie Pomocné - azylový dům</t>
  </si>
  <si>
    <t>Marie Pomocné 48, Předměstí, 412 01 Litoměřice 1</t>
  </si>
  <si>
    <t>jan.marek@fchltm.cz</t>
  </si>
  <si>
    <t>vedoucí a sociální pracovník střediska</t>
  </si>
  <si>
    <t>416732302, 416732303</t>
  </si>
  <si>
    <t>ad@fchltm.cz</t>
  </si>
  <si>
    <t>Oběti domácího násilí, Oběti trestné činnosti, Osoby bez přístřeší, Osoby v krizi, Rodiny s dítětem/dětmi</t>
  </si>
  <si>
    <t>Dům Naděje Litoměřice - Želetická</t>
  </si>
  <si>
    <t>Želetická 2187/11, Předměstí, 412 01 Litoměřice 1</t>
  </si>
  <si>
    <t>litomerice@nadeje.cz</t>
  </si>
  <si>
    <t>r.krejci@nadeje.cz</t>
  </si>
  <si>
    <t>Farní charita Roudnice nad Labem</t>
  </si>
  <si>
    <t>Azylový dům pro ženy a matky s dětmi v Domově sv. Josefa</t>
  </si>
  <si>
    <t>416838313, 731625969</t>
  </si>
  <si>
    <t>ad.sp@charitaroudnice.cz</t>
  </si>
  <si>
    <t>Oblastní spolek ČČK Litoměřice</t>
  </si>
  <si>
    <t>Osoby ohrožené závislostí nebo závislé na návykových látkách, Osoby,které vedou rizik. způsob života nebo jsou tímto způsobem života ohroženy</t>
  </si>
  <si>
    <t>Kontaktní centrum Litoměřice</t>
  </si>
  <si>
    <t>Lidická 57/11, Litoměřice-Město, 412 01 Litoměřice 1</t>
  </si>
  <si>
    <t>info@kclitomerice.cz</t>
  </si>
  <si>
    <t>Středisko NADĚJE Lovosice</t>
  </si>
  <si>
    <t>Nádražní 805/18, 410 02 Lovosice</t>
  </si>
  <si>
    <t>lovosice@nadeje.cz</t>
  </si>
  <si>
    <t>vedouci.lovosice@nadeje.cz</t>
  </si>
  <si>
    <t>Farní charita Litoměřice, Středisko sociální prevence a humanitární pomoci - nizkoprahové denní centrum</t>
  </si>
  <si>
    <t>416732303, 416732303</t>
  </si>
  <si>
    <t>Oběti domácího násilí, Oběti trestné činnosti, Osoby bez přístřeší, Osoby v krizi, Osoby,které vedou rizik. způsob života nebo jsou tímto způsobem života ohroženy</t>
  </si>
  <si>
    <t>Farní charita Litoměřice, Středisko sociální prevence a humanitární pomoci - noclehárna</t>
  </si>
  <si>
    <t>416732303, 416472303</t>
  </si>
  <si>
    <t>Terénní služba pro osoby ohrožené sociálním vyloučením</t>
  </si>
  <si>
    <t>sperlova.fchlovosice@centrum.cz</t>
  </si>
  <si>
    <t>Osoby v krizi, Osoby žijící v sociálně vyloučených komunitách, Osoby,které vedou rizik. způsob života nebo jsou tímto způsobem života ohroženy, Rodiny s dítětem/dětmi, Etnické menšiny</t>
  </si>
  <si>
    <t>teren.litomerice@nadeje.cz</t>
  </si>
  <si>
    <t>Děti a mládež ve věku od 6 do 26 let ohrožené společ. nežádoucími jevy, Osoby v krizi, Osoby žijící v sociálně vyloučených komunitách, Osoby,které vedou rizik. způsob života nebo jsou tímto způsobem života ohroženy, Rodiny s dítětem/dětmi, Etnické menšiny</t>
  </si>
  <si>
    <t>Středisko NADĚJE Roudnice nad Labem</t>
  </si>
  <si>
    <t>Sladkovského 1365, 413 01 Roudnice nad Labem</t>
  </si>
  <si>
    <t>608728033, 775889619</t>
  </si>
  <si>
    <t>teren.roudnice@nadeje.cz</t>
  </si>
  <si>
    <t>m.franc@nadeje.cz</t>
  </si>
  <si>
    <t>Terénní program Litoměřicka</t>
  </si>
  <si>
    <t>psb.kamarad-lorm@seznam.cz</t>
  </si>
  <si>
    <t>Městská pečovatelská služba - Podpora samostatného bydlení</t>
  </si>
  <si>
    <t>Bratří Čapků 3177, Žatec, 438 01 Žatec 1</t>
  </si>
  <si>
    <t>Oběti domácího násilí, Oběti trestné činnosti, Osoby bez přístřeší, Osoby do 26 let věku opouštějící školská zař. pro výkon úst. péče, Osoby v krizi, Osoby žijící v sociálně vyloučených komunitách, Rodiny s dítětem/dětmi</t>
  </si>
  <si>
    <t>Azylový dům FOD Žatec</t>
  </si>
  <si>
    <t>fod.zatec@fod.cz</t>
  </si>
  <si>
    <t>Oblastní spolek ČČK Louny</t>
  </si>
  <si>
    <t>Azylový dům pro muže</t>
  </si>
  <si>
    <t>Adolfa Heyduka 261, Žatec, 438 01 Žatec 1</t>
  </si>
  <si>
    <t>azyl.zatec@cervenykriz.eu</t>
  </si>
  <si>
    <t>415652573, 724143842</t>
  </si>
  <si>
    <t>louny@cervenykriz.eu</t>
  </si>
  <si>
    <t>Blahoslavova 2635, Louny, 440 01 Louny 1</t>
  </si>
  <si>
    <t>azyl.louny@cervenykriz.eu</t>
  </si>
  <si>
    <t>AZYLOVÝ DŮM PŘI DOMOVĚ PRO SENIORY U PRAMENE LOUNY</t>
  </si>
  <si>
    <t>K-Centrum Žatec</t>
  </si>
  <si>
    <t>Dvořákova 11, 438 01 Žatec</t>
  </si>
  <si>
    <t>608273794, 415710514</t>
  </si>
  <si>
    <t>vedouci.kcz@mostknadeji.cz</t>
  </si>
  <si>
    <t>vedoucí programu</t>
  </si>
  <si>
    <t>Osoby bez přístřeší, Osoby ohrožené závislostí nebo závislé na návykových látkách, Osoby v krizi, Osoby žijící v sociálně vyloučených komunitách, Osoby,které vedou rizik. způsob života nebo jsou tímto způsobem života ohroženy</t>
  </si>
  <si>
    <t>náměstí Svobody 150, Žatec, 438 01 Žatec 1</t>
  </si>
  <si>
    <t>K srdci klíč, o.p.s.</t>
  </si>
  <si>
    <t>Azylový dům pro muže v Mostě</t>
  </si>
  <si>
    <t>Ludovíta Štúra 2504/4, 434 01 Most</t>
  </si>
  <si>
    <t>admost@ksrdciklic.cz</t>
  </si>
  <si>
    <t>styblo@ksrdciklic.cz</t>
  </si>
  <si>
    <t>Oběti domácího násilí, Osoby bez přístřeší</t>
  </si>
  <si>
    <t>Azylový dům pro ženy a matky s dětmi v tísni Most</t>
  </si>
  <si>
    <t>Mikoláše Alše 3274, Most, 434 01 Most 1</t>
  </si>
  <si>
    <t>ad@most.diakonie.cz</t>
  </si>
  <si>
    <t>panocha@most.diakonie.cz</t>
  </si>
  <si>
    <t>Osoby do 26 let věku opouštějící školská zař. pro výkon úst. péče</t>
  </si>
  <si>
    <t>16-18 let dorost, 19-26 let mladí dospělí</t>
  </si>
  <si>
    <t>Domy na půl cesty</t>
  </si>
  <si>
    <t>Dům na půl cesty v Mostě</t>
  </si>
  <si>
    <t>Nová výstavba 178, 435 21 Obrnice</t>
  </si>
  <si>
    <t>dpc@ksrdciklic.cz</t>
  </si>
  <si>
    <t>rubinova@ksrdciklic.cz</t>
  </si>
  <si>
    <t>K-centrum Most</t>
  </si>
  <si>
    <t>Petra Jilemnického 1929/9, 434 01 Most 1</t>
  </si>
  <si>
    <t>vedoucí KCM a CRaNP</t>
  </si>
  <si>
    <t>Nízkoprahové denní centrum Most</t>
  </si>
  <si>
    <t>Jaroslava Seiferta 2239/26, 434 01 Most</t>
  </si>
  <si>
    <t>fadrhonsova@charitamost.cz</t>
  </si>
  <si>
    <t>Noclehárna v Mostě</t>
  </si>
  <si>
    <t>info@ksrdciklic.cz</t>
  </si>
  <si>
    <t>karban@ksrdciklic.cz</t>
  </si>
  <si>
    <t>Osoby,které vedou rizik. způsob života nebo jsou tímto způsobem života ohroženy</t>
  </si>
  <si>
    <t>Město Litvínov</t>
  </si>
  <si>
    <t>Osoby bez přístřeší, Osoby do 26 let věku opouštějící školská zař. pro výkon úst. péče, Osoby v krizi, Osoby žijící v sociálně vyloučených komunitách, Osoby,které vedou rizik. způsob života nebo jsou tímto způsobem života ohroženy, Etnické menšiny</t>
  </si>
  <si>
    <t>První krok Terénní programy</t>
  </si>
  <si>
    <t>Hamerská 281, Janov, 435 42 Litvínov 8</t>
  </si>
  <si>
    <t>romana.wolfova@mulitvinov.cz</t>
  </si>
  <si>
    <t>vedoucí organizační složky</t>
  </si>
  <si>
    <t>Asistent pro terénní kontakt</t>
  </si>
  <si>
    <t>vedouci.atk@mostknadeji.cz</t>
  </si>
  <si>
    <t>vedoucí programu Asistent pro terénní kontakt</t>
  </si>
  <si>
    <t>Ruská 945 Horní Litvínov, 436 01 Litvínov 1</t>
  </si>
  <si>
    <t>Oběti domácího násilí, Oběti trestné činnosti, Osoby bez přístřeší, Osoby v krizi, Osoby žijící v sociálně vyloučených komunitách, Osoby,které vedou rizik. způsob života nebo jsou tímto způsobem života ohroženy, Etnické menšiny</t>
  </si>
  <si>
    <t>Asistence v sociálně slabých rodinách</t>
  </si>
  <si>
    <t>Františka Malíka 973/16, Most, 434 01 Most 1</t>
  </si>
  <si>
    <t>Osoby v krizi, Osoby žijící v sociálně vyloučených komunitách, Osoby,které vedou rizik. způsob života nebo jsou tímto způsobem života ohroženy, Etnické menšiny</t>
  </si>
  <si>
    <t>&amp;quot_SPOLU V ULICÍCH&amp;quot_</t>
  </si>
  <si>
    <t>Nová výstavba 198, 435 21 Obrnice</t>
  </si>
  <si>
    <t>SPOLEČNÝ ŽIVOT</t>
  </si>
  <si>
    <t>Pod strání 170, Meziboří, 435 13 Meziboří u Litvínova</t>
  </si>
  <si>
    <t>Spolecny.zivot@seznam.cz</t>
  </si>
  <si>
    <t>spolecny.zivot@seznam.cz</t>
  </si>
  <si>
    <t>Hornická 106, 43513 Meziboří u Litvínova</t>
  </si>
  <si>
    <t>Chráněné bydlení Pastelky o.p.s.</t>
  </si>
  <si>
    <t>Podpora samostatného bydlení Pastelky</t>
  </si>
  <si>
    <t>psb@agenturapondeli.cz</t>
  </si>
  <si>
    <t>Domov pro osoby se zdravotním postižením Brtníky, p. o.</t>
  </si>
  <si>
    <t>Edisonova 1454, 407 47, Varnsdorf 1</t>
  </si>
  <si>
    <t>dozpbrtniky.cz</t>
  </si>
  <si>
    <t>Chráněné bydlení Pastelky</t>
  </si>
  <si>
    <t>Karlín 52, Dolní Poustevna, 407 47 Varnsdorf 1</t>
  </si>
  <si>
    <t>Sídliště 1013 a 1028, 407 77 Šluknov</t>
  </si>
  <si>
    <t>Domov svaté Máří Magdalény Jiřetín pod Jedlovou</t>
  </si>
  <si>
    <t>Náměstí Jiřího 29, 407 56 Jiřetín pod Jedlovou</t>
  </si>
  <si>
    <t>412379211, 416731452</t>
  </si>
  <si>
    <t>vedoucí služby, sociální pracovnice</t>
  </si>
  <si>
    <t>dmm.jiretin@dchltm.cz</t>
  </si>
  <si>
    <t>CEDR - komunitní centrum, občanské sdružení</t>
  </si>
  <si>
    <t>Azylový dům</t>
  </si>
  <si>
    <t>Krásnolipská 739/5, 408 01 Rumburk</t>
  </si>
  <si>
    <t>azyl@os-cedr.cz</t>
  </si>
  <si>
    <t>rebicek@os-cedr.cz</t>
  </si>
  <si>
    <t>Třída 9. května 1127/25, Rumburk 1, 408 01 Rumburk</t>
  </si>
  <si>
    <t>kc-rumburk@wl1.cz</t>
  </si>
  <si>
    <t>Vedoucí K-centra</t>
  </si>
  <si>
    <t>jelinek@wl1.cz</t>
  </si>
  <si>
    <t>Město Varnsdorf</t>
  </si>
  <si>
    <t>Centrum sociálních služeb - noclehárna</t>
  </si>
  <si>
    <t>T. G. Masaryka 2470, Varnsdorf, 407 47 Varnsdorf 1</t>
  </si>
  <si>
    <t>azyl.spr@tiscali.cz</t>
  </si>
  <si>
    <t>Osoby žijící v sociálně vyloučených komunitách, Osoby,které vedou rizik. způsob života nebo jsou tímto způsobem života ohroženy, Rodiny s dítětem/dětmi, Etnické menšiny</t>
  </si>
  <si>
    <t>Terénní práce</t>
  </si>
  <si>
    <t>Pekařská 699/1, 408 01 Rumburk</t>
  </si>
  <si>
    <t>info@os-cedr.cz</t>
  </si>
  <si>
    <t>Osoby bez přístřeší, Osoby žijící v sociálně vyloučených komunitách, Osoby,které vedou rizik. způsob života nebo jsou tímto způsobem života ohroženy, Rodiny s dítětem/dětmi</t>
  </si>
  <si>
    <t>Sv. Vincent</t>
  </si>
  <si>
    <t>Masarykova 1094/4, Krásná Lípa</t>
  </si>
  <si>
    <t>tp@krasnalipa.cz</t>
  </si>
  <si>
    <t>nzdm@komunitnicentrum.com</t>
  </si>
  <si>
    <t>Centrum sociálních služeb - terénní program</t>
  </si>
  <si>
    <t>412384516-7</t>
  </si>
  <si>
    <t>Vedoucí K-centra a TP Rumbirk, Varnsdorf</t>
  </si>
  <si>
    <t>sucha@arkadie.cz</t>
  </si>
  <si>
    <t>vedoucí podpory samostatného bydlení</t>
  </si>
  <si>
    <t>Azylový dům Duchcov</t>
  </si>
  <si>
    <t>Azylový dům Osek</t>
  </si>
  <si>
    <t>K. H. Borovského 311, Osek, 417 05 Osek_ Hrdlovská 651, Osek, 417 05 Osek</t>
  </si>
  <si>
    <t>nikolova@charitamost.cz</t>
  </si>
  <si>
    <t>Vedoucí azylového domu</t>
  </si>
  <si>
    <t>Rodiny s dítětem/dětmi</t>
  </si>
  <si>
    <t>Azylový dům pro matky s dětmi Agapé</t>
  </si>
  <si>
    <t>Husitská 78/68, Krupka, 417 41 Krupka 3</t>
  </si>
  <si>
    <t>teplice@charita.cz</t>
  </si>
  <si>
    <t>Azylový dům FOD Košťany</t>
  </si>
  <si>
    <t>Školní 303, Košťany, 417 23 Košťany u Teplic</t>
  </si>
  <si>
    <t>417568500, 724667652</t>
  </si>
  <si>
    <t>azylovydum.teplice@fod.cz</t>
  </si>
  <si>
    <t>Vedoucí AD</t>
  </si>
  <si>
    <t>724667652, 417568500</t>
  </si>
  <si>
    <t>Osoby bez přístřeší, Osoby v krizi</t>
  </si>
  <si>
    <t>Centrum &amp;quot_Rodina v tísni&amp;quot_</t>
  </si>
  <si>
    <t>Husova 305, Osek, 417 05 Osek_ Hrdlovská 651, Osek, 417 05, Osek</t>
  </si>
  <si>
    <t>wankovska@charitamost.cz</t>
  </si>
  <si>
    <t>Husova 305, Osek, 417 05 Osek u Duchcova</t>
  </si>
  <si>
    <t>Vedoucí Domu na půl cesty</t>
  </si>
  <si>
    <t>Doubravská 122/5, Trnovany, 415 01 Teplice 1</t>
  </si>
  <si>
    <t>kc-teplice@wl1.cz</t>
  </si>
  <si>
    <t>kovanda@wl1.cz</t>
  </si>
  <si>
    <t>Noclehárna Duchcov</t>
  </si>
  <si>
    <t>Nádražní 555/9, Duchcov, 419 01</t>
  </si>
  <si>
    <t>Vedoucí azylového domu Duchco, finančnímanažer</t>
  </si>
  <si>
    <t>Člověk v tísni, o.p.s., Programy sociální integraceBílina</t>
  </si>
  <si>
    <t>Teplická 555/57, Teplické Předměstí, 418 01 Bílina 1</t>
  </si>
  <si>
    <t>jan.vasat@clovekvtisni.cz</t>
  </si>
  <si>
    <t>koordinátor služeb pro dospělé klienty v Bílině</t>
  </si>
  <si>
    <t>Občanské sdružení Květina</t>
  </si>
  <si>
    <t>Osoby bez přístřeší, Osoby žijící v sociálně vyloučených komunitách, Etnické menšiny</t>
  </si>
  <si>
    <t>Terénní programy Duchcov</t>
  </si>
  <si>
    <t>Bílinská 184/4, 419 01 Duchcov</t>
  </si>
  <si>
    <t>722966825, 725947830</t>
  </si>
  <si>
    <t>teren@oskvetina, krugerova@oskvetina.cz</t>
  </si>
  <si>
    <t>statutární zástupce organizace</t>
  </si>
  <si>
    <t>info@oskvetina.cz</t>
  </si>
  <si>
    <t>ROZKOŠ bez RIZIKA</t>
  </si>
  <si>
    <t>Osoby ohrožené závislostí nebo závislé na návykových látkách, Osoby žijící v sociálně vyloučených komunitách, Osoby,které vedou rizik. způsob života nebo jsou tímto způsobem života ohroženy</t>
  </si>
  <si>
    <t>Vedoucí TP</t>
  </si>
  <si>
    <t>Domovy pro osoby se zdravotním postižením Ústí nad Labem, příspěvková organizace</t>
  </si>
  <si>
    <t>Dvořákova 1527/6, Ústí nad Labem-centrum, 400 01 Ústí nad L.</t>
  </si>
  <si>
    <t>Glennova 2704/3, 400 11 Ústí nad Labem_ Stará 2500/77, 400 11 Ústí nad Labem_ Pincova 2978/27, 400 11 Ústí nad Labem, Gagarínova2689/3, 400 11 Ústí nad Labem</t>
  </si>
  <si>
    <t>Kmochova 3352/4, Severní Terasa, 400 11 Ústí n. L._ Tichá 142/8, Ústí n. L.- Všebořice, 400 10_ Tichá 394, Ústí n.L. - Všebořice, 400 10_Sibiřská 333, 403 31 Ústí nad Labem</t>
  </si>
  <si>
    <t>Za Vozovnou 783/1, Ústí n. L., Bukov, 400 01 Ústí n. L., Jana Zajíce 2877/7, Severní Terasa, 400 11 Ústí n. L., Palachova 663/47, Ústí n. L., Klíše, 400 01 Ústí n. L., Palachova 663/43, Ústí n.L.,Klíše, 400 01 Ústí n.L., Honické domy 9, Ústí n.L., 40010</t>
  </si>
  <si>
    <t>Oblastní charita Ústí nad Labem</t>
  </si>
  <si>
    <t>Azylový dům Samaritán</t>
  </si>
  <si>
    <t>Štefánikova 246/1, Klíše, 400 01 Ústí n. L.</t>
  </si>
  <si>
    <t>475601805, 732162336</t>
  </si>
  <si>
    <t>samaritan@charitausti.cz</t>
  </si>
  <si>
    <t>475601805, 731402480</t>
  </si>
  <si>
    <t>filipkova@charitausti.cz</t>
  </si>
  <si>
    <t>Orlická 2894/3, Severní Terasa, 400 11 Ústí nad Labem</t>
  </si>
  <si>
    <t>DRUG-OUT Klub</t>
  </si>
  <si>
    <t>Kontaktní centrum pro drogově závislé</t>
  </si>
  <si>
    <t>Velká Hradební 13/47,Ústí nad Labem</t>
  </si>
  <si>
    <t>475210626, 475211483</t>
  </si>
  <si>
    <t>drugout@volny.cz</t>
  </si>
  <si>
    <t>Centrum pomoci Samaritán</t>
  </si>
  <si>
    <t>Štefánikova 246/1, Ústí n. L.-město, Klíše, 400 01 Ústí n. L.</t>
  </si>
  <si>
    <t>Noclehárna Samaritán</t>
  </si>
  <si>
    <t>Štefánikova 246/1, Ústí nad Labem-město, Klíše, 400 01 Ústí n. L.</t>
  </si>
  <si>
    <t>Člověk v tísni, o.p.s. Programy sociální integrace Ústí n. L.</t>
  </si>
  <si>
    <t>Pařížská 1259/16, Ústí n. L. centrum, 400 01 Ústí n. L.</t>
  </si>
  <si>
    <t>radka.kunesova@clovekvtisni.cz</t>
  </si>
  <si>
    <t>koordinátorka služeb</t>
  </si>
  <si>
    <t>Děti a mládež ve věku od 6 do 26 let ohrožené společ. nežádoucími jevy, Osoby ohrožené závislostí nebo závislé na návykových látkách, Osoby žijící v sociálně vyloučených komunitách, Osoby,které vedou rizik. způsob života nebo jsou tímto způsobem života ohroženy, Etnické menšiny</t>
  </si>
  <si>
    <t>Terénní program</t>
  </si>
  <si>
    <t>Velká hradební 13/47, Ústí n. L.-centrum, 400 01 Ústí n. L.</t>
  </si>
  <si>
    <t>Kleja Ústí nad Labem</t>
  </si>
  <si>
    <t>Mošnova 2369/30,400 11 Ústí nad Labem-centrum</t>
  </si>
  <si>
    <t>oskleja@centrum.cz</t>
  </si>
  <si>
    <t>Národního odboje 634/23, 400 03 Ústí nad Labem</t>
  </si>
  <si>
    <t>475221211, 731402517, 731402487</t>
  </si>
  <si>
    <t>marksova@charitausti.cz</t>
  </si>
  <si>
    <t>475221211, 731402517</t>
  </si>
  <si>
    <t>Zolova 502/2, 40007 Ústí nad Labem - Krásné Březno</t>
  </si>
  <si>
    <t>lenka.balogova@poradna-prava.cz</t>
  </si>
  <si>
    <t>Sdružení Romano jasnica</t>
  </si>
  <si>
    <t>Děti a mládež ve věku od 6 do 26 let ohrožené společ. nežádoucími jevy, Osoby žijící v sociálně vyloučených komunitách, Osoby,které vedou rizik. způsob života nebo jsou tímto způsobem života ohroženy, Etnické menšiny</t>
  </si>
  <si>
    <t>Poradenské informační centrum Trmice</t>
  </si>
  <si>
    <t>Gogolova 29/2, 400 04 Trmice</t>
  </si>
  <si>
    <t>romano.j@seznam.cz</t>
  </si>
  <si>
    <t>Odlehčovací služby</t>
  </si>
  <si>
    <t>Kolpingova rodina Smečno</t>
  </si>
  <si>
    <t xml:space="preserve"> 1-7 let děti předškolního věku,7-10 let mladší děti, 11-15 let starší děti, 16-18 let dorost, 19-26 let mladí dospělí</t>
  </si>
  <si>
    <t>Wilsonova 465, 27305, Smečno</t>
  </si>
  <si>
    <t>helena.kocova@dumrodin.cz</t>
  </si>
  <si>
    <t>Mgr. Helena Kocová, Ph.D.</t>
  </si>
  <si>
    <t>vedoucí rané péče</t>
  </si>
  <si>
    <t>Středisko pro ranou péči Liberec, o.p.s.</t>
  </si>
  <si>
    <t>Osoby s kombinovaným postižením, Osoby se zdravotním postižením, Osoby se zrakovým postižením, Rodiny s dítětem/dětmi</t>
  </si>
  <si>
    <t xml:space="preserve"> do 1 roku děti kojeneckého věku,1-7 let děti předškolního věku, 19-26 let mladí dospělí, 27-64 let dospělí</t>
  </si>
  <si>
    <t>5/20</t>
  </si>
  <si>
    <t>Raná péče</t>
  </si>
  <si>
    <t>Matoušova 406/20, 460 07 Liberec</t>
  </si>
  <si>
    <t>liberec@ranapece.eu</t>
  </si>
  <si>
    <t>PaedDr. Alexandra Bečvářová</t>
  </si>
  <si>
    <t>Osoby s kombinovaným postižením, Osoby se sluchovým postižením, Osoby se zdravotním postižením, Rodiny s dítětem/dětmi</t>
  </si>
  <si>
    <t>Raná péče Čechy</t>
  </si>
  <si>
    <t>Hábova 1571, 15500, Praha</t>
  </si>
  <si>
    <t>ranapece@tamtam-praha.cz</t>
  </si>
  <si>
    <t>Mgr. Martina Péčová</t>
  </si>
  <si>
    <t>vedoucí pracoviště</t>
  </si>
  <si>
    <t>pecova@tamtam-praha.cz</t>
  </si>
  <si>
    <t>Raná péče EDA, o.p.s.</t>
  </si>
  <si>
    <t>Osoby s kombinovaným postižením, Osoby se zrakovým postižením, Rodiny s dítětem/dětmi</t>
  </si>
  <si>
    <t>Trojická 387/2, 128 00 Praha 28</t>
  </si>
  <si>
    <t>224826860, 724400820</t>
  </si>
  <si>
    <t>praha@ranapece.eu</t>
  </si>
  <si>
    <t>Mgr. Petra Mžourková</t>
  </si>
  <si>
    <t>petra.mzourkova@ranapece.eu</t>
  </si>
  <si>
    <t>Diakonie ČCE - Středisko v Praze 5 - Stodůlkách</t>
  </si>
  <si>
    <t>Osoby s kombinovaným postižením, Osoby s mentálním postižením, Osoby s tělesným postižením, Osoby se zdravotním postižením, Rodiny s dítětem/dětmi</t>
  </si>
  <si>
    <t xml:space="preserve"> do 1 roku děti kojeneckého věku,1-7 let děti předškolního věku</t>
  </si>
  <si>
    <t>2/35</t>
  </si>
  <si>
    <t>Diakonie ČCE - středisko v Praze 5 - Stodůlkách</t>
  </si>
  <si>
    <t>Vlachova 1502/20, Praha 13 - Stodůlky, 155 00 Praha 5</t>
  </si>
  <si>
    <t>stodulky@rana-pece.cz</t>
  </si>
  <si>
    <t>Mgr. Alena Kunová</t>
  </si>
  <si>
    <t>vedoucí služby raná péče</t>
  </si>
  <si>
    <t>kunova@rana-pece.cz</t>
  </si>
  <si>
    <t>Cinka Děčín</t>
  </si>
  <si>
    <t>2/18</t>
  </si>
  <si>
    <t>Nízkoprahová zařízení pro děti a mládež</t>
  </si>
  <si>
    <t>Centrum U parku</t>
  </si>
  <si>
    <t>Příbramská 1911/32, Děčín IV-Podmokly, 405 02 Děčín 2</t>
  </si>
  <si>
    <t>os.cinka@seznam.cz</t>
  </si>
  <si>
    <t>Olivie Bílá</t>
  </si>
  <si>
    <t>os.cinkavseznam.cz</t>
  </si>
  <si>
    <t xml:space="preserve"> 7-10 let mladší děti, 11-15 let starší děti, 16-18 let dorost, 19-26 let mladí dospělí</t>
  </si>
  <si>
    <t>2/30</t>
  </si>
  <si>
    <t>Komunitní centrum dětí a mládeže Kamarád</t>
  </si>
  <si>
    <t>Míru 152, 407 11 Děčín XXXII - Boletice nad Labem</t>
  </si>
  <si>
    <t>miroslav.grajcar@seznam.cz</t>
  </si>
  <si>
    <t>Miroslav Grajcar</t>
  </si>
  <si>
    <t>předseda organizace</t>
  </si>
  <si>
    <t>mirosla.grajcar@seznam.cz</t>
  </si>
  <si>
    <t>Děti a mládež ve věku od 6 do 26 let ohrožené společ. nežádoucími jevy, Osoby v krizi, Osoby žijící v sociálně vyloučených komunitách, Rodiny s dítětem/dětmi, Etnické menšiny</t>
  </si>
  <si>
    <t>6/15</t>
  </si>
  <si>
    <t>Sociálně aktivizační služby pro rodiny s dětmi</t>
  </si>
  <si>
    <t>Bc.Lenka Balogová</t>
  </si>
  <si>
    <t>Asistenční služba pro rodiny s dětmi</t>
  </si>
  <si>
    <t>Zbrojnická 7, Děčín IV-Podmokly, 405 02 Děčín</t>
  </si>
  <si>
    <t>asistencnisluzbadc@gmail.com</t>
  </si>
  <si>
    <t>Mgr. Martina Volfová</t>
  </si>
  <si>
    <t>koordinátor projektu</t>
  </si>
  <si>
    <t>Svaz tělesně postižených v ČR, o.s. okresní organizace Děčín</t>
  </si>
  <si>
    <t>2/15</t>
  </si>
  <si>
    <t>Sociálně aktivizační služby pro seniory a osoby se zdrav. post.</t>
  </si>
  <si>
    <t>Svaz tělesně postižených v ČR, o.s., okresní organizace Děčín</t>
  </si>
  <si>
    <t>Vilémovská 211, 407 82 Dolní Poustevna_ Litoměřická 136/35, Děčín III-Staré Město, 405 02 Děčín_ U Plovárny 1262/12, Děčín I-Děčín, 405 02 Děčín</t>
  </si>
  <si>
    <t>1/15</t>
  </si>
  <si>
    <t>Velká hradební 484/2, Ústí n. L.-centrum, 400 01 Ústí n. L._ Palackého 1226/16, Děčín-Podmokly, 405 02 Děčín</t>
  </si>
  <si>
    <t>Židovská obec Děčín</t>
  </si>
  <si>
    <t>Žižkova 663/4, Děčín IV-Podmokly, 405 02 Děčín 2</t>
  </si>
  <si>
    <t>zidovska.obec.decin@volny.cz</t>
  </si>
  <si>
    <t>Vladimír Poskočil</t>
  </si>
  <si>
    <t>předseda židovské obce</t>
  </si>
  <si>
    <t>3/9</t>
  </si>
  <si>
    <t>Sociálně terapeutické dílny</t>
  </si>
  <si>
    <t>Pěší 9, Děčín XXXIII-Nebočady, 405 02, Dvořákova 8, Ústí nad Labem, 400 01</t>
  </si>
  <si>
    <t>1/9</t>
  </si>
  <si>
    <t>Osoby s kombinovaným postižením, Osoby s mentálním postižením, Osoby s tělesným postižením, Osoby se sluchovým postižením, Osoby se zrakovým postižením</t>
  </si>
  <si>
    <t>Tréninkový program úklidových a domácích prací</t>
  </si>
  <si>
    <t>Hudečkova 664/1, Děčín I-Děčín, 405 01 Děčín</t>
  </si>
  <si>
    <t>Městský ústav sociálních služeb Klášterec nad Ohří, příspěvková organizace</t>
  </si>
  <si>
    <t>Klub Kámen - SC Kamínek</t>
  </si>
  <si>
    <t>Školní pěšina 5249, 43004 Chomutov</t>
  </si>
  <si>
    <t>nzdm.kaminek@os-svetlo.net</t>
  </si>
  <si>
    <t>Bc. Martin Cepek</t>
  </si>
  <si>
    <t>cepek@os-svetlo.net</t>
  </si>
  <si>
    <t xml:space="preserve"> 7-10 let mladší děti, 11-15 let starší děti, 16-18 let dorost</t>
  </si>
  <si>
    <t>2/24</t>
  </si>
  <si>
    <t>Armáda spásy, Centrum sociálních služeb Jirkov, Nízkoprahové zařízení pro děti a mládež FONTÁNA</t>
  </si>
  <si>
    <t>Školní 1727, 431 11 Jirkov</t>
  </si>
  <si>
    <t>jana_gregorova@armadaspasy.cz</t>
  </si>
  <si>
    <t>Petra Krištofová</t>
  </si>
  <si>
    <t>kc_karlovy_vary@czh.salvationarmy.org</t>
  </si>
  <si>
    <t>3/15</t>
  </si>
  <si>
    <t>Nízkoprahové zařízení pro děti a mládež Khamoro</t>
  </si>
  <si>
    <t>Jiráskova 5338, Chomutov, 430 03 Chomutov 3</t>
  </si>
  <si>
    <t>Drapák Kristián</t>
  </si>
  <si>
    <t>Klub Přízemí</t>
  </si>
  <si>
    <t>Prunéřov 377, 432 01 Kadaň</t>
  </si>
  <si>
    <t>prevence@os-svetlo.net</t>
  </si>
  <si>
    <t>Bc. Alena Petriková</t>
  </si>
  <si>
    <t>vedoucí NZDM</t>
  </si>
  <si>
    <t>nzdm.prunerov@os-svetlo.net</t>
  </si>
  <si>
    <t>Klub DOpatra</t>
  </si>
  <si>
    <t>Jana Švermy 824, Kadaň, 432 01 Kadaň 1</t>
  </si>
  <si>
    <t>Pavlína Holubová</t>
  </si>
  <si>
    <t>Klub MOLO</t>
  </si>
  <si>
    <t>17. listopadu 4728, 430 04 Chomutov</t>
  </si>
  <si>
    <t>hudak@os-svetlo.net</t>
  </si>
  <si>
    <t>Jana Blažková</t>
  </si>
  <si>
    <t>nzdmcv@os-svetlo.net</t>
  </si>
  <si>
    <t>1/16</t>
  </si>
  <si>
    <t>Vejprťák</t>
  </si>
  <si>
    <t>Sociálně aktivizační služby pro rodiny s dětmi - Sociální centrum RADKA Kadaň</t>
  </si>
  <si>
    <t>Kpt. Jaroše 630, Kadaň, 432 01 Kadaň_ Prunéřov 377, 432 01Kadaň</t>
  </si>
  <si>
    <t>Armáda spásy, Centrum sociálních služeb Jirkov, Sociálně aktivizační služby pro rodiny s dětmi JONATÁN</t>
  </si>
  <si>
    <t>klara_handlova@armadaspasy.cz</t>
  </si>
  <si>
    <t>Zuzana Horčíková</t>
  </si>
  <si>
    <t>Osoby žijící v sociálně vyloučených komunitách, Rodiny s dítětem/dětmi, Etnické menšiny</t>
  </si>
  <si>
    <t>Středisko NADĚJE Vejprty</t>
  </si>
  <si>
    <t>Přísečnická 456/6, 431 91 Vejprty</t>
  </si>
  <si>
    <t>vejprty@nadeje.cz</t>
  </si>
  <si>
    <t>Bc. Daniela Helešicová, DiS.</t>
  </si>
  <si>
    <t>Děti a mládež ve věku od 6 do 26 let ohrožené společ. nežádoucími jevy, Oběti domácího násilí, Oběti trestné činnosti, Osoby bez přístřeší, Osoby žijící v sociálně vyloučených komunitách, Rodiny s dítětem/dětmi</t>
  </si>
  <si>
    <t>Pobočka FOD Chomutov</t>
  </si>
  <si>
    <t>Školní pěšina 5249, Chomutov, 430 04 Chomutov 4</t>
  </si>
  <si>
    <t>Služby pro rodiny s dětmi - SC Kamínek</t>
  </si>
  <si>
    <t>sas.kaminek@os-svetlo.net</t>
  </si>
  <si>
    <t>Knarik Manukyan, DiS.</t>
  </si>
  <si>
    <t>manukjan@os-svetlo.net</t>
  </si>
  <si>
    <t>Sjednocená organizace nevidomých a slabozrakých ČR</t>
  </si>
  <si>
    <t>SONS ČR - Chomutov</t>
  </si>
  <si>
    <t>Dřínovská 4606, Chomutov, 430 04 Chomutov 4</t>
  </si>
  <si>
    <t>chomutov-odbocka@sons.cz</t>
  </si>
  <si>
    <t>Martina Kolesárová</t>
  </si>
  <si>
    <t>pracovník v sociálních službách</t>
  </si>
  <si>
    <t>Masopust, z.s.</t>
  </si>
  <si>
    <t>Osoby s mentálním postižením, Osoby se zdravotním postižením</t>
  </si>
  <si>
    <t>Palackého 4995/85_ Husovo náměstí 38, 430 01 Chomutov</t>
  </si>
  <si>
    <t>info@cafe-atrium.cz</t>
  </si>
  <si>
    <t>Mgr. Vladislava Prollová</t>
  </si>
  <si>
    <t>Týdenní stacionáře</t>
  </si>
  <si>
    <t>Farní charita Litoměřice, Domov na Dómském pahorku - týdenní stacionář</t>
  </si>
  <si>
    <t>Zahradnická 1534/5, Předměstí, 412 01 Litoměřice 1</t>
  </si>
  <si>
    <t>417770009, 731402432</t>
  </si>
  <si>
    <t>vojtech.bok@fchltm.cz</t>
  </si>
  <si>
    <t>Ing. Lucie Škopánová</t>
  </si>
  <si>
    <t>vedoucí Domova na Dómském pahorku</t>
  </si>
  <si>
    <t>417770013, 731402437</t>
  </si>
  <si>
    <t>ds@fchltm.cz</t>
  </si>
  <si>
    <t>OPORA Roudnice</t>
  </si>
  <si>
    <t>Krizová pomoc</t>
  </si>
  <si>
    <t>Mgr. Bogdan Bláha</t>
  </si>
  <si>
    <t>Centrum MATÝSEK</t>
  </si>
  <si>
    <t>Nízkoprahové zařízení pro děti a mládež KECKA</t>
  </si>
  <si>
    <t>Neklanova 1807, 413 01 Roudnice nad Labem</t>
  </si>
  <si>
    <t>klubkecka@seznam.cz</t>
  </si>
  <si>
    <t>Iveta Fidlerová</t>
  </si>
  <si>
    <t>matysek.roudnice@seznam.cz</t>
  </si>
  <si>
    <t>Středisko Naděje Litoměřice</t>
  </si>
  <si>
    <t>Osvobození 839/19, Předměstí, 412 01 Litoměřice</t>
  </si>
  <si>
    <t>nzdm.litomerice@nadeje.cz</t>
  </si>
  <si>
    <t>Bc. Veronika Shejbalová</t>
  </si>
  <si>
    <t>v.schejbalova@nadeje.cz</t>
  </si>
  <si>
    <t>AMICUS</t>
  </si>
  <si>
    <t>Nádražní 805/18, Lovosice, 410 02 Lovosice 2</t>
  </si>
  <si>
    <t>Bc. Ludmila Cinková</t>
  </si>
  <si>
    <t>amicus.lovosice@centrum.cz</t>
  </si>
  <si>
    <t>Nízkoprahové zařízení pro děti a mládež při FCH Rce n.L.</t>
  </si>
  <si>
    <t>nzdm.sp@charitaroudnice.cz</t>
  </si>
  <si>
    <t>Mgr. Ivana Suchaničová</t>
  </si>
  <si>
    <t>vedoucí NZDM, sociální pracovnice</t>
  </si>
  <si>
    <t>Poradenské centrum Štětí</t>
  </si>
  <si>
    <t>Nové náměstí 139, 411 08 Štětí</t>
  </si>
  <si>
    <t>Mgr. Petra Szaffnerová Bímonová</t>
  </si>
  <si>
    <t>vedoucí sociální služby</t>
  </si>
  <si>
    <t>sas.romano.j@seznam.cz</t>
  </si>
  <si>
    <t>Centrum pro náhradní rodinnou péči, o.p.s.</t>
  </si>
  <si>
    <t>Poradna pro náhradní rodinnou péči_ Centrum pro náhradní rodinnou péči o.p.s.</t>
  </si>
  <si>
    <t>Teplická 1672/3, 412 01 Litoměřice 1_ Kréta 158, 412 01 Terezín</t>
  </si>
  <si>
    <t>416533554, 731557681</t>
  </si>
  <si>
    <t>hodkova@cpnrp.cz</t>
  </si>
  <si>
    <t>Margita Šantavá</t>
  </si>
  <si>
    <t>416533 554, 731557681</t>
  </si>
  <si>
    <t>santava@cpnrp.cz</t>
  </si>
  <si>
    <t>KLÍČ</t>
  </si>
  <si>
    <t>Josefa Hory 903, 413 01 Roudnice nad Labem</t>
  </si>
  <si>
    <t>klic-centrummatysek@seznam.cz</t>
  </si>
  <si>
    <t>Sociálně aktivizační služby pro rodiny s dětmi při FCH Rce n.L.</t>
  </si>
  <si>
    <t>sassp@charitaroudnice.cz</t>
  </si>
  <si>
    <t>Mgr. Renáta Brožová</t>
  </si>
  <si>
    <t>Vedoucí SAS, sociální pracovnice</t>
  </si>
  <si>
    <t>Masarykova 50, 412 01 Litoměřice</t>
  </si>
  <si>
    <t>sas.litomerice@nadeje.cz</t>
  </si>
  <si>
    <t>Bc. Veronika Schejbalová</t>
  </si>
  <si>
    <t xml:space="preserve"> 1-7 let děti předškolního věku, 19-26 let mladí dospělí, 27-64 let dospělí</t>
  </si>
  <si>
    <t>AMICUS - předškolní klub</t>
  </si>
  <si>
    <t>Nádražní 805/16, Lovosice, 410 02 Lovosice 2</t>
  </si>
  <si>
    <t>Velká Krajská 47/7, 41201 Litoměřice</t>
  </si>
  <si>
    <t>VALDEK, o.p.s.</t>
  </si>
  <si>
    <t>Osoby do 26 let věku opouštějící školská zař. pro výkon úst. péče, Osoby ohrožené závislostí nebo závislé na návykových látkách, Osoby s jiným zdravotním postižením, Osoby s kombinovaným postižením, Osoby s mentálním postižením, Osoby s tělesným postižením, Osoby se zdravotním postižením, Osoby,které vedou rizik. způsob života nebo jsou tímto způsobem života ohroženy, Rodiny s dítětem/dětmi, Senioři</t>
  </si>
  <si>
    <t>Slatina 11, 410 02 Lovosice 2</t>
  </si>
  <si>
    <t>valdek.slatina@seznam.cz</t>
  </si>
  <si>
    <t>David Švehla</t>
  </si>
  <si>
    <t>CSP Litoměřice STD Cestou integrace</t>
  </si>
  <si>
    <t>Pekařská 497/19, 412 01 Litoměřice</t>
  </si>
  <si>
    <t>Pkricek@csplitomerice.cz</t>
  </si>
  <si>
    <t>Pavel Křiček</t>
  </si>
  <si>
    <t>vedoucí CSP Litoměřice STD Cestou integrace</t>
  </si>
  <si>
    <t xml:space="preserve">NADĚJE </t>
  </si>
  <si>
    <t>Osoby s chronickým duševním onemocněním, Osoby s kombinovaným postižením, Osoby s mentálním postižením, Osoby s tělesným postižením</t>
  </si>
  <si>
    <t>std.roudnice@nadeje.cz</t>
  </si>
  <si>
    <t>Bc. Martina Abtová, DiS.</t>
  </si>
  <si>
    <t>m.abtova@nadeje.cz</t>
  </si>
  <si>
    <t>std.litomerice@nadeje.cz</t>
  </si>
  <si>
    <t>Mgr.Anna Koloburdová</t>
  </si>
  <si>
    <t>Centrum sociálních služeb Klobouk Diakonie Terezín</t>
  </si>
  <si>
    <t>Komenského 152, 411 55 Terezín</t>
  </si>
  <si>
    <t>std.litomerice@diakonie.cz</t>
  </si>
  <si>
    <t>Mgr.Jana Matoušková</t>
  </si>
  <si>
    <t>vedoucí Sociálně terapeutických dílen</t>
  </si>
  <si>
    <t>o.s. Mosty - sociálně psychologické centrum</t>
  </si>
  <si>
    <t>Pohoda</t>
  </si>
  <si>
    <t>třída Obránců míru 295, Žatec, 438 01 Žatec 1</t>
  </si>
  <si>
    <t>os.mosty@seznam.cz</t>
  </si>
  <si>
    <t>Kateřina Malá</t>
  </si>
  <si>
    <t>katerinamost@seznam.cz</t>
  </si>
  <si>
    <t>Poradenské centrum Louny</t>
  </si>
  <si>
    <t>ul. 5.Května 163, 440 01 Louny</t>
  </si>
  <si>
    <t>2/2</t>
  </si>
  <si>
    <t>Volyňských Čechů 329, 438 01 Žatec</t>
  </si>
  <si>
    <t>Bc. Karolína Wankovská Dis.</t>
  </si>
  <si>
    <t>Pobočka FOD Žatec</t>
  </si>
  <si>
    <t>Mgr. Romana Adámková</t>
  </si>
  <si>
    <t>Doma - sanace rodiny</t>
  </si>
  <si>
    <t>vachova.navraty@centrum.cz</t>
  </si>
  <si>
    <t>Bc. Marie Vachová, DiS.</t>
  </si>
  <si>
    <t>1/30</t>
  </si>
  <si>
    <t>Sociálně aktivizační služby pro sluchově postižené Louny</t>
  </si>
  <si>
    <t>Rakovnická 2502, Louny, 440 01 Louny</t>
  </si>
  <si>
    <t>zonlouny@seznam.cz</t>
  </si>
  <si>
    <t>Anton Mundok</t>
  </si>
  <si>
    <t>605103313, 415711509</t>
  </si>
  <si>
    <t>neslysicilouny@seznam.cz</t>
  </si>
  <si>
    <t>Osoby s chronickým duševním onemocněním, Osoby s jiným zdravotním postižením, Osoby s kombinovaným postižením, Osoby s mentálním postižením, Osoby s tělesným postižením, Osoby se sluchovým postižením, Osoby se zdravotním postižením, Osoby se zrakovým postižením, Senioři</t>
  </si>
  <si>
    <t>MAJÁK - tréninkové středisko, Občanská poradna HANDICAP</t>
  </si>
  <si>
    <t>náměstí Svobody 144, 150_ Žatec, 438 01 Žatec 1</t>
  </si>
  <si>
    <t>Svaz tělesně postižených v České republice, o.s. okresní organizace Louny</t>
  </si>
  <si>
    <t>Marcela Hellerová</t>
  </si>
  <si>
    <t>speciální pedagog</t>
  </si>
  <si>
    <t>Svaz tělesně postiženýchv České republice, o.s. okresní organizace Louny</t>
  </si>
  <si>
    <t>Vlasta Hachová</t>
  </si>
  <si>
    <t>MALTÉZSKA POMOC</t>
  </si>
  <si>
    <t>Osoby s chronickým duševním onemocněním, Osoby s kombinovaným postižením, Osoby s mentálním postižením</t>
  </si>
  <si>
    <t>4/48</t>
  </si>
  <si>
    <t>Sociálně terapeutická dílna Kamarád - LORM</t>
  </si>
  <si>
    <t>Ivana Hirschová</t>
  </si>
  <si>
    <t>soc.terap.dilna.zatec@seznam.cz</t>
  </si>
  <si>
    <t>Městská knihovna Louny, příspěvková organizace</t>
  </si>
  <si>
    <t>Sociálně terapeutická dílna Jeroným</t>
  </si>
  <si>
    <t>Mírové náměstí 1, Louny, 440 01 Louny 1</t>
  </si>
  <si>
    <t>kucerova@mkl.cz</t>
  </si>
  <si>
    <t>Mgr. Dagmar Kučerová</t>
  </si>
  <si>
    <t>Domovy sociálních služeb Litvínov, p. o.</t>
  </si>
  <si>
    <t>P,A</t>
  </si>
  <si>
    <t>STATUTÁRNÍ MĚSTO MOST</t>
  </si>
  <si>
    <t>Nízkoprahové zařízení pro děti a mládež 15-26 let</t>
  </si>
  <si>
    <t>Rudolická 1700/2, 434 01 Most</t>
  </si>
  <si>
    <t>nzdmmost@seznam.cz</t>
  </si>
  <si>
    <t>tetana.drahosova@mesto-most.cz</t>
  </si>
  <si>
    <t>Děti a mládež ve věku od 6 do 26 let ohrožené společ. nežádoucími jevy, Osoby v krizi, Rodiny s dítětem/dětmi, Etnické menšiny</t>
  </si>
  <si>
    <t>&amp;quot_VULKÁN&amp;quot_</t>
  </si>
  <si>
    <t>Mírová 111, 435 21 Obrnice</t>
  </si>
  <si>
    <t>Bc. Matějovicová Lucie</t>
  </si>
  <si>
    <t>Nízkoprahové zařízení pro děti a mládež Domino</t>
  </si>
  <si>
    <t>Janovská 122, Janov, 435 42 Litvínov 8 - Janov</t>
  </si>
  <si>
    <t>vedoucí zařizení</t>
  </si>
  <si>
    <t xml:space="preserve"> 1-7 let děti předškolního věku,7-10 let mladší děti, 11-15 let starší děti</t>
  </si>
  <si>
    <t>Sovička</t>
  </si>
  <si>
    <t>Petra Jilemnického 2459/5, Most, 434 01 Most 1</t>
  </si>
  <si>
    <t>hubackova@charitamost.cz</t>
  </si>
  <si>
    <t>Mgr. Radka Hubáčková</t>
  </si>
  <si>
    <t>Chánovské děti a mládež</t>
  </si>
  <si>
    <t>Pobočka Diakonie Církve bratrské v Mostě</t>
  </si>
  <si>
    <t xml:space="preserve"> 7-10 let mladší děti</t>
  </si>
  <si>
    <t>20</t>
  </si>
  <si>
    <t>ZÁPLATA</t>
  </si>
  <si>
    <t>Jana Kříže 3127, Most, 434 01 Most 1</t>
  </si>
  <si>
    <t>diakoniecb.most@volny.cz</t>
  </si>
  <si>
    <t>Bc. Roman Kysela</t>
  </si>
  <si>
    <t>vedoucí pobočky - sociální prcovník</t>
  </si>
  <si>
    <t>Sociální práce v ohrožených rodinách Most</t>
  </si>
  <si>
    <t>spr@most.diakonie.cz</t>
  </si>
  <si>
    <t>Bc. Monika Lecková, DiS.</t>
  </si>
  <si>
    <t>leckova@most.diakonie.cz</t>
  </si>
  <si>
    <t>&amp;quot_OLIVÍN&amp;quot_</t>
  </si>
  <si>
    <t>Nová výstavba 206, 435 21 Obrnice</t>
  </si>
  <si>
    <t>Pobočka FOD Most</t>
  </si>
  <si>
    <t>Jaroslava Průchy 1915/24, Most, 434 01 Most 1</t>
  </si>
  <si>
    <t>fod.most@fod.cz</t>
  </si>
  <si>
    <t>JUDr.Olga Moosová</t>
  </si>
  <si>
    <t>sociální pracovník, vedoucí pobočky</t>
  </si>
  <si>
    <t>476700082, 724667645</t>
  </si>
  <si>
    <t>První krok Sociálně aktivizační služby pro rodiny s dětmi</t>
  </si>
  <si>
    <t>Mgr. Romana Wolfova</t>
  </si>
  <si>
    <t>Rozmarýnek</t>
  </si>
  <si>
    <t>Aktivizační služby pro rodiny s dětmi</t>
  </si>
  <si>
    <t>Ruská 945, Horní Litvínov, 436 01 Litvínov 1</t>
  </si>
  <si>
    <t>Sociálně aktivizační služby pro sluchově postižené Most</t>
  </si>
  <si>
    <t>K. H. Borovského 1853, Most, 434 01 Most</t>
  </si>
  <si>
    <t>4/15</t>
  </si>
  <si>
    <t>NZDM T-klub</t>
  </si>
  <si>
    <t>Nemocniční 1093/40, 407 46 Krásná Lípa u Rumburka</t>
  </si>
  <si>
    <t>Petra Vrajová, DiS.</t>
  </si>
  <si>
    <t>Sociální pracovník</t>
  </si>
  <si>
    <t>Salesiánský klub mládeže Rumburk - Jiříkov</t>
  </si>
  <si>
    <t>2/40</t>
  </si>
  <si>
    <t>Zavináč - klub pro mládež</t>
  </si>
  <si>
    <t>Dobrovského náměstí 379/11, 408 01 Rumburk</t>
  </si>
  <si>
    <t>stredisko.mladeze@seznam.cz</t>
  </si>
  <si>
    <t>Mgr. Lenka Baráková</t>
  </si>
  <si>
    <t>Žijeme spolu - nízkoprahové zařízení pro děti a mládež</t>
  </si>
  <si>
    <t>Sukova 1055/24, Rumburk 1, 408 01 Rumburk</t>
  </si>
  <si>
    <t>412384 44</t>
  </si>
  <si>
    <t>nzdm@charitarumburk.cz</t>
  </si>
  <si>
    <t>3/30</t>
  </si>
  <si>
    <t>Centrum sociálních služeb - nízkoprahový klub Modrý kámen</t>
  </si>
  <si>
    <t>Karel Jiřišta</t>
  </si>
  <si>
    <t>Oblastní charita Šluknov</t>
  </si>
  <si>
    <t>3,8/15</t>
  </si>
  <si>
    <t>Nízkoprahové zařízení pro děti a mládež Ambrela</t>
  </si>
  <si>
    <t>T. G. Masaryka 611, 407 77 Šluknov</t>
  </si>
  <si>
    <t>ambrela@charitasluknov.cz</t>
  </si>
  <si>
    <t>Dr. Evelin Maria Habel</t>
  </si>
  <si>
    <t>info@charitasluknov.cz</t>
  </si>
  <si>
    <t>ZEITHAMMEROVÁ</t>
  </si>
  <si>
    <t xml:space="preserve"> 7-10 let mladší děti, 11-15 let starší děti</t>
  </si>
  <si>
    <t>1/10</t>
  </si>
  <si>
    <t>asrd@charitarumburk.cz</t>
  </si>
  <si>
    <t>2,4/2</t>
  </si>
  <si>
    <t>Ambrela pro rodinu</t>
  </si>
  <si>
    <t>sas@charitasluknov.cz</t>
  </si>
  <si>
    <t>2/16</t>
  </si>
  <si>
    <t>Mgr. Renáta Kučerová</t>
  </si>
  <si>
    <t>774974583, 412354843</t>
  </si>
  <si>
    <t>sas@krasnalipa.cz</t>
  </si>
  <si>
    <t>5/15</t>
  </si>
  <si>
    <t>Integrované centrum pro osoby se zdravotním postižením Horní Poustevna - Dílna u Markétky</t>
  </si>
  <si>
    <t>10/22</t>
  </si>
  <si>
    <t>Kormidlo Šluknov o.p.s.</t>
  </si>
  <si>
    <t>Na Příkopě 130, 407 77 Šluknov</t>
  </si>
  <si>
    <t>milanotahal@seznam.cz</t>
  </si>
  <si>
    <t>Milan Otáhal</t>
  </si>
  <si>
    <t>ÚSP LOBENDAVA</t>
  </si>
  <si>
    <t>4/16</t>
  </si>
  <si>
    <t>usp@usp-haj.cz</t>
  </si>
  <si>
    <t>Salesiánské středisko Štěpána Trochty - dům dětí a mládeže</t>
  </si>
  <si>
    <t>Děti a mládež ve věku od 6 do 26 let ohrožené společ. nežádoucími jevy, Osoby žijící v sociálně vyloučených komunitách, Etnické menšiny</t>
  </si>
  <si>
    <t>ssst@teplice.sdb.cz</t>
  </si>
  <si>
    <t>Vendulka Drobná, DiS.</t>
  </si>
  <si>
    <t>Vendula.Drobna@teplice.sdb.cz</t>
  </si>
  <si>
    <t>Děti a mládež ve věku od 6 do 26 let ohrožené společ. nežádoucími jevy, Osoby žijící v sociálně vyloučených komunitách, Osoby,které vedou rizik. způsob života nebo jsou tímto způsobem života ohroženy, Rodiny s dítětem/dětmi, Etnické menšiny</t>
  </si>
  <si>
    <t>Nízkoprahové centrum - Na Předměstí - NZDM eNCéčko</t>
  </si>
  <si>
    <t>miroslava.kuklova@clovekvtisni.cz</t>
  </si>
  <si>
    <t>Mgr. Miroslava Kuklová</t>
  </si>
  <si>
    <t>vedoucí nízkoprahového zařízení pro děti a mládež</t>
  </si>
  <si>
    <t>Pastelka</t>
  </si>
  <si>
    <t>Husova 305, Osek, 417 05 Osek</t>
  </si>
  <si>
    <t>Bc.Karolína Wankovská DiS,</t>
  </si>
  <si>
    <t>Vedoucí NZDM Pastelka</t>
  </si>
  <si>
    <t>Děti a mládež ve věku od 6 do 26 let ohrožené společ. nežádoucími jevy, Osoby žijící v sociálně vyloučených komunitách</t>
  </si>
  <si>
    <t>Jana Koziny 1628/31, Trnovany, 415 01 Teplice 1</t>
  </si>
  <si>
    <t>Klub Želváček</t>
  </si>
  <si>
    <t>Masarykova 461, 417 42 Krupka</t>
  </si>
  <si>
    <t>Nízkoprahové centrum - Na předměstí - NZDM Otevřený klub</t>
  </si>
  <si>
    <t>filip.hajna@clovekvtisni.cz</t>
  </si>
  <si>
    <t>Mgr. Filip Hajna</t>
  </si>
  <si>
    <t>Nízkoprahové zařízení pro děti a mládež Klub Květina</t>
  </si>
  <si>
    <t>Osecká 794/1, 419 01 Duchcov</t>
  </si>
  <si>
    <t>klub@oskvetina.cz</t>
  </si>
  <si>
    <t>Mgr. Barbora Bočková</t>
  </si>
  <si>
    <t>Sociálně aktivizační služby pro rodiny s dětmi Duchcov</t>
  </si>
  <si>
    <t>Husova 36/10, 419 01, Duchcov</t>
  </si>
  <si>
    <t>Člověk v tísni, o.p.s. Programy sociální integrace Bílina</t>
  </si>
  <si>
    <t>Teplická 555/57, Teplické předměstí, 418 01 Bílina</t>
  </si>
  <si>
    <t>Mgr. Jan Vašat</t>
  </si>
  <si>
    <t>Prokopa Diviše 1605/5, Ústí n. L.-centrum, 400 01 Ústí n. L.</t>
  </si>
  <si>
    <t>Pobočka FOD Teplice</t>
  </si>
  <si>
    <t>Masarykova třída 971/50, Teplice, 415 01 Teplice 1</t>
  </si>
  <si>
    <t>fod.teplice@fod.cz</t>
  </si>
  <si>
    <t>Agapé II.</t>
  </si>
  <si>
    <t>Pod Dolní drahou 88, Nové Modlany, 417 42 Krupka 1</t>
  </si>
  <si>
    <t>agape2@volny.cz</t>
  </si>
  <si>
    <t xml:space="preserve"> 1-7 let děti předškolního věku, 11-15 let starší děti, 16-18 let dorost, 19-26 let mladí dospělí, 27-64 let dospělí</t>
  </si>
  <si>
    <t>Poradenské centrum Krupka</t>
  </si>
  <si>
    <t>ul. Karla Čapka 248, 417 01 Krupka</t>
  </si>
  <si>
    <t>Bc. Josef Pithart</t>
  </si>
  <si>
    <t>sociální pracovník/vedoucí sociální služby</t>
  </si>
  <si>
    <t>saskrupka@seznam.cz</t>
  </si>
  <si>
    <t>Poradenské centrum Teplice</t>
  </si>
  <si>
    <t>Masarykova 314/150, 415 01 Teplice</t>
  </si>
  <si>
    <t>Petr Globočník, DiS.</t>
  </si>
  <si>
    <t>sasteplice@seznam.cz</t>
  </si>
  <si>
    <t>Občanské sdružení SPZ Teplice</t>
  </si>
  <si>
    <t>SPZ Teplice - sociálně aktivizační služby</t>
  </si>
  <si>
    <t>Jankovcova 1229/46, 415 01Teplice</t>
  </si>
  <si>
    <t>spzteplice@seznam.cz</t>
  </si>
  <si>
    <t>Martin Dlouhý, Dis.</t>
  </si>
  <si>
    <t>Školní 670/26, Teplice, 415 01 Teplice 1</t>
  </si>
  <si>
    <t>Sociálně aktivizační služby pro sluchově postižené Teplice</t>
  </si>
  <si>
    <t>Rovná 277, Prosetice, 415 01 Teplice</t>
  </si>
  <si>
    <t>Denní centrum Kanape</t>
  </si>
  <si>
    <t>Rovná 277, 415 01 Teplice 1</t>
  </si>
  <si>
    <t>tyrova@arkadie.cz</t>
  </si>
  <si>
    <t>Petra Týrová</t>
  </si>
  <si>
    <t>asistentka v sociálně terapeutické dílně</t>
  </si>
  <si>
    <t>kalasova@arkadie.cz</t>
  </si>
  <si>
    <t>Petra Kalašová</t>
  </si>
  <si>
    <t>medova@arkadie.cz</t>
  </si>
  <si>
    <t>Mgr. Eva Medová</t>
  </si>
  <si>
    <t>Osoby s chronickým onemocněním, Osoby s kombinovaným postižením, Osoby s mentálním postižením, Osoby s tělesným postižením, Osoby se sluchovým postižením, Osoby se zdravotním postižením, Rodiny s dítětem/dětmi</t>
  </si>
  <si>
    <t>ranapece@demosthenes.cz</t>
  </si>
  <si>
    <t>Mgr. Iryna Kovalčuková</t>
  </si>
  <si>
    <t>Vedoucí týmu rané péče</t>
  </si>
  <si>
    <t>iryna.kovalcukova@demosthenes.cz</t>
  </si>
  <si>
    <t>P,A/T</t>
  </si>
  <si>
    <t>Centrum krizové intervence</t>
  </si>
  <si>
    <t>Spirála, K Chatám 22, Ústí n. L.-město, Skorotice, 403 40 Ústí n. L.</t>
  </si>
  <si>
    <t>Zuzana Lešková Bc.</t>
  </si>
  <si>
    <t>vedoucí Centra krizové intervence, management</t>
  </si>
  <si>
    <t>Člověk v tísni, o.p.s. Programy sociální integrace Ústí n. L. Klub Mixér</t>
  </si>
  <si>
    <t>Prostřední 86/56, Předlice, 400 01 Ústí nad Labem</t>
  </si>
  <si>
    <t>pavlina.danhelkova@clovekvtisni.cz</t>
  </si>
  <si>
    <t>Radka Kunešová</t>
  </si>
  <si>
    <t>Člověk v tísni, o.p.s. Programy sociální integrace Ústí n. L. Nízkoprahový klub Nový svět</t>
  </si>
  <si>
    <t>Matiční 182/11, Ústí n. L.-Neštěmice, Krásné Březno, 400 07 Ústí n. L.</t>
  </si>
  <si>
    <t>alena.malatova@clovekvtisni.cz</t>
  </si>
  <si>
    <t>Alena Malátová</t>
  </si>
  <si>
    <t>ředitelka NZDM</t>
  </si>
  <si>
    <t>Nízkoprahové zařízení pro děti a mládež Tykadlo</t>
  </si>
  <si>
    <t>Poláčkova 2, 400 11 Ústí nad Labem</t>
  </si>
  <si>
    <t>47212314, 731402482</t>
  </si>
  <si>
    <t>tykadlo@charitausti.cz</t>
  </si>
  <si>
    <t>Mgr. Vladěna Zingová</t>
  </si>
  <si>
    <t>475212314, 731402482</t>
  </si>
  <si>
    <t>zingova@charitausti.cz</t>
  </si>
  <si>
    <t>YMCA v Ústí nad Labem</t>
  </si>
  <si>
    <t>11-15 let starší děti, 16-18 let dorost</t>
  </si>
  <si>
    <t>Nízkoprahový klub Orion</t>
  </si>
  <si>
    <t>Drážďanská 106/153, Ústí nad Labem-Neštěmice, Krásné Březno, 400 07 Ústí nad Labem 7</t>
  </si>
  <si>
    <t>orion@usti.ymca.cz</t>
  </si>
  <si>
    <t>Mgr. Aneta Götzingerová</t>
  </si>
  <si>
    <t>vedoucí nízkoprahového klubu / sociální pracovník</t>
  </si>
  <si>
    <t>aneta@usti.ymca.cz</t>
  </si>
  <si>
    <t>Děti a mládež ve věku od 6 do 26 let ohrožené společ. nežádoucími jevy, Etnické menšiny</t>
  </si>
  <si>
    <t>Komunitní centrum pro děti Světluška</t>
  </si>
  <si>
    <t>Bc. Andrea Marksová</t>
  </si>
  <si>
    <t>Nízkoprahové zařízení pro mládež</t>
  </si>
  <si>
    <t>Fügnerova 59/20, 400 04Trmice</t>
  </si>
  <si>
    <t>Venuše Hladíková, DiS.</t>
  </si>
  <si>
    <t>projektová manažerka</t>
  </si>
  <si>
    <t>Nízkoprahové zařízení pro děti M.C.Zefyríno</t>
  </si>
  <si>
    <t>Gogolova 28/4, 400 04 Trmice</t>
  </si>
  <si>
    <t>Dobrovolnické centrum, o. s.</t>
  </si>
  <si>
    <t>Dobrovolnické centrum, o.s.</t>
  </si>
  <si>
    <t>dcul@seznam.cz</t>
  </si>
  <si>
    <t>Mgr. Michaela Svojanovská</t>
  </si>
  <si>
    <t>vedoucí střediska SAS pro rodiny s dětmi</t>
  </si>
  <si>
    <t>m.svojanovska@dcul.cz</t>
  </si>
  <si>
    <t>Imigranti a azylanti, Rodiny s dítětem/dětmi</t>
  </si>
  <si>
    <t>Komunitní multikulturní centrum PPI v Ústí nad Labem</t>
  </si>
  <si>
    <t>Velká hradební 619/33, Ústí n. L.-centrum, 400 01 Ústí n. L.</t>
  </si>
  <si>
    <t xml:space="preserve"> do 1 roku děti kojeneckého věku,1-7 let děti předškolního věku,7-10 let mladší děti, 11-15 let starší děti, 19-26 let mladí dospělí, 27-64 let dospělí</t>
  </si>
  <si>
    <t>Centrum služeb pro rodinu s dětmi Světluška</t>
  </si>
  <si>
    <t>Národního odboje 634/23, 400 03, Ústí nad Labem</t>
  </si>
  <si>
    <t>Bc. Radka Kunešová</t>
  </si>
  <si>
    <t>Sociálně akvitivizační služby pro rodiny s dětmi</t>
  </si>
  <si>
    <t>Pražská 166/47, Ústí nad L.-město, Vaňov, 400 01 Ústí n. L.</t>
  </si>
  <si>
    <t>Velká Hradební 484/2, Ústí n. L.-centrum, 400 01 Ústí n. L.</t>
  </si>
  <si>
    <t>sociální pracovnice,vedoucí úseku soc. služeb</t>
  </si>
  <si>
    <t>Asociace pomáhající lidem s autismem - APLA Praha, Střední Čechy, o.s.</t>
  </si>
  <si>
    <t>Osoby s jiným zdravotním postižením, Osoby se zdravotním postižením</t>
  </si>
  <si>
    <t>Terapeutické a sociálně rehabilitační středisko APLA Praha, Střední Čechy, o.s.</t>
  </si>
  <si>
    <t>V Holešovičkách 593/1a, 182 00 Praha 8</t>
  </si>
  <si>
    <t>777703417, 267311606</t>
  </si>
  <si>
    <t>apla@apla.cz</t>
  </si>
  <si>
    <t>Mgr. Roman Pešek</t>
  </si>
  <si>
    <t>Vedoucí střediska</t>
  </si>
  <si>
    <t>pesek@apla.cz</t>
  </si>
  <si>
    <t>TyfloCentrum Ústí nad Labem, o.p.s. - Středisko integračních služeb</t>
  </si>
  <si>
    <t>Zítkova 677/9, Předměstí, 412 01 Litoměřice 1</t>
  </si>
  <si>
    <t>iser@tyflocentrum.cz</t>
  </si>
  <si>
    <t>Sociálně aktivizační služby pro sluchově postižené Ústí n.L.</t>
  </si>
  <si>
    <t>Novosedlické náměstí 1390/1, 400 03 Ústí nad Labem - Střekov</t>
  </si>
  <si>
    <t>Všebořická 181/35, 400 10 Ústí n. L._ Fügnerova 297/23, 400 04 Trmice_ Čajkovského 1908/82, Ústí n. L.-centrum, 400 01 Ústí n. L._ Pod Parkem 2788/2, Severní Terasa, 400 11 Ústí n. L.</t>
  </si>
  <si>
    <t>usmev@dozp-ul.cz</t>
  </si>
  <si>
    <t>Pražská 166/47, Ústí n. L.- Vaňov, 400 01_Pasteurova 5, Ústí n. L., 400 01_ Prokopa Diviše 1605/5, Ústí n. L.-centrum 400 01_ Tichá 142/8, Ústí n. L., 400 01</t>
  </si>
  <si>
    <t>Osoby se zdravotním postižením, Rodiny s dítětem/dětmi</t>
  </si>
  <si>
    <t>Respitní centrum, Asociace pomáhající lidem s autismem - APLA Praha, Střední Čechy, o. s.</t>
  </si>
  <si>
    <t>Ústavní 102, 181 00 Praha 8 - Bohnice</t>
  </si>
  <si>
    <t>Šárka Henychová</t>
  </si>
  <si>
    <t>Vedoucí střediska odlehčovacích služeb, vedoucí respitního centra</t>
  </si>
  <si>
    <t>henychova@apla.cz</t>
  </si>
  <si>
    <t>Brunnerova 1011/3, Praha 17 - Řepy, 163 00 Praha 618</t>
  </si>
  <si>
    <t>235302111, 775241515</t>
  </si>
  <si>
    <t>ranapece@apla.cz</t>
  </si>
  <si>
    <t>Bc. Jan Kouřil</t>
  </si>
  <si>
    <t>Vedoucí služby raná péče</t>
  </si>
  <si>
    <t>kouril@apla.cz</t>
  </si>
  <si>
    <t>Středisko Rané péče Slaný</t>
  </si>
  <si>
    <t>Wilsonova 465, Slaný, 274 01 Slaný 1</t>
  </si>
  <si>
    <t>rana.pece@dumrodin.cz</t>
  </si>
  <si>
    <t>Mgr. Helena Kočová, Ph. D.</t>
  </si>
  <si>
    <t>Terapeutické a sociálně rehabilitační středisko APLA Praha, Střední Čechy, o. s.</t>
  </si>
  <si>
    <t>V Holešovičkách 593/1a, Praha 8, 18200</t>
  </si>
  <si>
    <t>Vedoucí terapeutického střediska</t>
  </si>
  <si>
    <t>dospělí (27-64 let), mladší senioři (65-80 let), starší senioři (nad 80 let)</t>
  </si>
  <si>
    <t>imigranti a azylanti, osoby v krizi</t>
  </si>
  <si>
    <t>9/3</t>
  </si>
  <si>
    <t>NIKDY NEZAČALA</t>
  </si>
  <si>
    <t>6 -26 let</t>
  </si>
  <si>
    <t>Centrum volného času Harmonie</t>
  </si>
  <si>
    <t>o.p.s.</t>
  </si>
  <si>
    <t>U Stadionu 1425/3, 408 01 Rumburk</t>
  </si>
  <si>
    <t>Velká hradební 484/2, Ústí nad Labem-centrum, 400 01 Ústí nad Labem 1</t>
  </si>
  <si>
    <t>Velká hradební 13/47, Ústí nad Labem-centrum, 400 01 Ústí nad Labem 1</t>
  </si>
  <si>
    <t>osoby ohrožené závislostí nebo závislé na návykových látkách</t>
  </si>
  <si>
    <t>dorost (16-18 let),mladí dospělí (16-26 let), dospělí (27-64 let)</t>
  </si>
  <si>
    <t xml:space="preserve">mladí dospělí (18-26 let), dospělí (27-64, mladší senioři 64-80 starší senioři nad 80 </t>
  </si>
  <si>
    <t>Anglická 2090/3, Teplice</t>
  </si>
  <si>
    <t>Mgr. Hedvika Suchá</t>
  </si>
  <si>
    <t>Maltézská pomoc, o.p.s.</t>
  </si>
  <si>
    <t>Jurta, o.p.s. ÚL</t>
  </si>
  <si>
    <t>Jurta, o.p.s. DC</t>
  </si>
  <si>
    <t>Jurta o.p.s. ÚL</t>
  </si>
  <si>
    <t>OPORA DC</t>
  </si>
  <si>
    <t>OPORA ÚL</t>
  </si>
  <si>
    <t>OPORA LT</t>
  </si>
  <si>
    <t>Agentura NADĚJE</t>
  </si>
  <si>
    <t>Romské sdružení "Indigo Děčín"</t>
  </si>
  <si>
    <t>Duh služby</t>
  </si>
  <si>
    <t>Lucie Brožková</t>
  </si>
  <si>
    <t>Domov seniorů Kréta a. s.</t>
  </si>
  <si>
    <t>Jiří Dušek</t>
  </si>
  <si>
    <t>Farní charita Litoměřice Domov na Dómském pahorku</t>
  </si>
  <si>
    <t>Farní charita Litoměřice, Domov na Dómském pahorku - domov pro seniory</t>
  </si>
  <si>
    <t>Zahradnická 1534/4 , Předměstí, 412 01 Litoměřice 1</t>
  </si>
  <si>
    <t>Farní charita Litoměřice, Charitní domov sv. Zdislava - domov pro seniory</t>
  </si>
  <si>
    <t>Dominikánské náměstí 92/1, Litoměřice-Město, 412 01 Litoměřice 1</t>
  </si>
  <si>
    <t>3959325 Počet</t>
  </si>
  <si>
    <t>7877605 Počet</t>
  </si>
  <si>
    <t>7676136 Počet</t>
  </si>
  <si>
    <t>6095107 Počet</t>
  </si>
  <si>
    <t>5330519 Počet</t>
  </si>
  <si>
    <t>5002625 Počet</t>
  </si>
  <si>
    <t>4334040 Počet</t>
  </si>
  <si>
    <t>Celkový počet</t>
  </si>
  <si>
    <t>M. Švabinského 831, Teplické Předměstí, 418 01 Bílina 1</t>
  </si>
  <si>
    <t>pachatelé trestné činnosti</t>
  </si>
  <si>
    <t>od 18 do 64 let věku</t>
  </si>
  <si>
    <t>A,NK</t>
  </si>
  <si>
    <t>Mírové náměstí 3, 439 42 Postoloprty</t>
  </si>
  <si>
    <t>Občanské sdružení Vavřinec</t>
  </si>
  <si>
    <t>vavrinecpostoloprty@seznam.cz</t>
  </si>
  <si>
    <t>Hrdličková Miroslava, Mgr.</t>
  </si>
  <si>
    <t>Osoby bez přístřeší, osoby žijící v sociálně vyloučených komunitách, etnické menšiny</t>
  </si>
  <si>
    <t>od 15 let věku</t>
  </si>
  <si>
    <t>Hrnčířská 64/4, Ústí n.L.-centrum, 400 01 Ústí n.L.1</t>
  </si>
  <si>
    <t>Bc. Marcela Janotová</t>
  </si>
  <si>
    <t xml:space="preserve">opora.ul@centrum.cz </t>
  </si>
  <si>
    <t>Sdružení Romano Jasnica</t>
  </si>
  <si>
    <t>děti a mládež ve věku od 6 do 26 let ohrožené společensky nežádoucími jevy, osoby žijící v sociálně vyloučených komunitách, osoby, které vedou rizikový způsob života nebo jsou tímto způsobem života ohroženy, etnické menšiny</t>
  </si>
  <si>
    <t xml:space="preserve">dorost (16 – 18 let), mladí dospělí (19 – 26 let), dospělí (27 – 64 let), mladší senioři (65 – 80 let) 
</t>
  </si>
  <si>
    <t xml:space="preserve">děti a mládež ve věku od 6 do 26 let ohrožené společensky nežádoucími jevy, rodiny s dítětem/dětmi </t>
  </si>
  <si>
    <r>
      <rPr>
        <sz val="11"/>
        <color rgb="FF323232"/>
        <rFont val="Calibri"/>
        <family val="2"/>
        <charset val="238"/>
        <scheme val="minor"/>
      </rPr>
      <t xml:space="preserve">mladší děti (7 –10 let), starší děti (11 – 15 let), dorost (16 – 18 let), mladí dospělí (19 – 26 let), dospělí (27 – 64 let) </t>
    </r>
    <r>
      <rPr>
        <b/>
        <sz val="11"/>
        <color rgb="FF323232"/>
        <rFont val="Calibri"/>
        <family val="2"/>
        <charset val="238"/>
        <scheme val="minor"/>
      </rPr>
      <t xml:space="preserve">
</t>
    </r>
  </si>
  <si>
    <t xml:space="preserve">19-26 let mladí dospělí, 27-64 let dospělí, mladší senioři (65 – 80 let), arší senioři (nad 80 let)
</t>
  </si>
  <si>
    <t>Terénní služba je poskytována dle potřeb uživatelů v okrese Ústí nad Labem a v okrese Děčín</t>
  </si>
  <si>
    <t>Sociální služba s cílovou skupinou osoby s chronickým duševním onemocněním je určena pro osoby se stařeckou demencí nebo Alzheimerovou chorobou.</t>
  </si>
  <si>
    <t>Služba je poskytována seniorům od 60 let v nepříznivé sociální situaci, kteří žijí se svými rodinami, ale ty jsou soustavnou péčí o ně vyčerpány a potřebují určitou dobu k odpočinku, regeneraci sil či k vyřešení různých záležitostí nebo seniorům, kteří žijí osaměle a po přechodnou dobu potřebují péči jiné osoby.</t>
  </si>
  <si>
    <t>Děti a mládež ve věku od 6 do 26 let ohrožené společ. nežádoucími jevy, oběti domácího násilí, oběti trestné činnosti</t>
  </si>
  <si>
    <t>osoby s chronickým duševním onemocněním</t>
  </si>
  <si>
    <t xml:space="preserve">mladší senioři (65 – 80 let), starší senioři (nad 80 let) </t>
  </si>
  <si>
    <t>Dominikánské náměstí 92/1, 412 01 Litoměřice 1</t>
  </si>
  <si>
    <t>Farní charita Litoměřice, Charitní domov sv. Zdislava - denní stacionář</t>
  </si>
  <si>
    <t>právnická osoba ČR</t>
  </si>
  <si>
    <t>Mgr. Jaroslava Biolková</t>
  </si>
  <si>
    <t>osoby bez přístřeší</t>
  </si>
  <si>
    <t>Středisko sociální prevence a humanitární pomoci - terénní služby</t>
  </si>
  <si>
    <t>Mgr. Jan Marek</t>
  </si>
  <si>
    <t>Landsperský David, Ing., Ph.D.</t>
  </si>
  <si>
    <t>kefurtova@muziazeny.cz</t>
  </si>
  <si>
    <t>235517313, 734674844</t>
  </si>
  <si>
    <t xml:space="preserve">info@dsshaj.cz </t>
  </si>
  <si>
    <t>Malý Oldřich, Ing.</t>
  </si>
  <si>
    <t xml:space="preserve">bydlenipastelky@seznam.cz </t>
  </si>
  <si>
    <t>Děti a mládež ve věku od 6 do 26 let ohrožené společensky nežádoucími jevy, osoby žijící v sociálně vyloučených komunitách</t>
  </si>
  <si>
    <t xml:space="preserve">starší děti (11 – 15 let), dorost (16 – 18 let), mladí dospělí (19 – 26 let) </t>
  </si>
  <si>
    <t>nízkoprahová zařízení pro děti a mládež</t>
  </si>
  <si>
    <t>Člověk v tísni, o.p.s., Otevřený klub</t>
  </si>
  <si>
    <t>Obecně prospěšná společnost</t>
  </si>
  <si>
    <t>Oběti trestné činnosti, osoby v krizi</t>
  </si>
  <si>
    <t>odborné sociální poradenství</t>
  </si>
  <si>
    <t xml:space="preserve">Kosmonautů 2022
Předměstí
412 01 Litoměřice 1
</t>
  </si>
  <si>
    <t>Církve a náboženské společnosti</t>
  </si>
  <si>
    <t>Bc. Roman Střiženec</t>
  </si>
  <si>
    <t>Domovy pro osoby se zdravotním postižením Oleška-Kamenice, příspěvková organizace</t>
  </si>
  <si>
    <t>Osoby s kombinovaným a mentálním postižením</t>
  </si>
  <si>
    <t>chráněné bydlení</t>
  </si>
  <si>
    <t xml:space="preserve">Stará Oleška č.e.131
Huntířov
405 02 Děčín 2
</t>
  </si>
  <si>
    <t>Příspěvková organizace zřízená územním samosprávným celkem</t>
  </si>
  <si>
    <t>osoby žijící v sociálně vyloučených komunitách, rodiny s dítětem/dětmi, etnické menšiny</t>
  </si>
  <si>
    <t>sociálně aktivizační služby pro rodiny s dětmi</t>
  </si>
  <si>
    <t>Návrat dítěte do rodiny</t>
  </si>
  <si>
    <t>Fügnerova 59/20, 400 04 Trmice</t>
  </si>
  <si>
    <t>Občanské sdružení</t>
  </si>
  <si>
    <t>Šimánková Ivana, DiS.</t>
  </si>
  <si>
    <t>SAXUS prime s. r. o.</t>
  </si>
  <si>
    <t>starší děti (11 – 15 let), dorost (16 – 18 let), mladí dospělí (19 – 26 let), 65-80 let mladší senioři, starší senioři</t>
  </si>
  <si>
    <t xml:space="preserve">Žižkova 1688/12a
Předměstí
412 01 Litoměřice 1
</t>
  </si>
  <si>
    <t>Společnost s ručením omezeným</t>
  </si>
  <si>
    <t>Mgr. Hana Bušková</t>
  </si>
  <si>
    <t>4/1</t>
  </si>
  <si>
    <t>7</t>
  </si>
  <si>
    <t>U Věžových domů 2934/5, 434 01 Most 1</t>
  </si>
  <si>
    <t>Husova 1200, 438 01 Žatec 1</t>
  </si>
  <si>
    <t>6/1</t>
  </si>
  <si>
    <t>RADAR</t>
  </si>
  <si>
    <t>7-10 let mladší děti, 11-15 let starší děti, 16-18 let dorost, 19-26 let mladí dospělí, 27-64 let dospělí, mladší senioři (65-80 let)</t>
  </si>
  <si>
    <t>RADDAR</t>
  </si>
  <si>
    <t xml:space="preserve">Mgr. Lenka Rysková </t>
  </si>
  <si>
    <t>Hewer, z.s.</t>
  </si>
  <si>
    <t>Středisko Arkadie Stará Duchcovská</t>
  </si>
  <si>
    <t>nové služby do 30.09.2014</t>
  </si>
  <si>
    <t>A /T</t>
  </si>
  <si>
    <t>Poskytovatel</t>
  </si>
  <si>
    <t>Informace o službě</t>
  </si>
  <si>
    <t>region</t>
  </si>
  <si>
    <t>název</t>
  </si>
  <si>
    <t>identifikátor</t>
  </si>
  <si>
    <t>druh služby</t>
  </si>
  <si>
    <t>forma poskytování</t>
  </si>
  <si>
    <t>cílová skupina</t>
  </si>
  <si>
    <t>věkové složení</t>
  </si>
  <si>
    <t>kapacity</t>
  </si>
  <si>
    <t>ostatní pracovníci</t>
  </si>
  <si>
    <t>pracovníci celkem</t>
  </si>
  <si>
    <t xml:space="preserve">stávající individuální okamžitá </t>
  </si>
  <si>
    <t>počet</t>
  </si>
  <si>
    <t>úvazky</t>
  </si>
  <si>
    <t>počet lůžek</t>
  </si>
  <si>
    <r>
      <rPr>
        <sz val="8"/>
        <color rgb="FF323232"/>
        <rFont val="Calibri"/>
        <family val="2"/>
        <charset val="238"/>
        <scheme val="minor"/>
      </rPr>
      <t xml:space="preserve">mladší děti (7 –10 let), starší děti (11 – 15 let), dorost (16 – 18 let), mladí dospělí (19 – 26 let), dospělí (27 – 64 let) </t>
    </r>
    <r>
      <rPr>
        <b/>
        <sz val="8"/>
        <color rgb="FF323232"/>
        <rFont val="Calibri"/>
        <family val="2"/>
        <charset val="238"/>
        <scheme val="minor"/>
      </rPr>
      <t xml:space="preserve">
</t>
    </r>
  </si>
  <si>
    <t>Osoby s chronickým duševním onemocněním, Osoby s chronickým onemocněním, Osoby s jiným zdravotním postižením, Osoby s kombinovaným postižením,Osoby s mentálním postižením, Osoby s tělesným postižením, Osoby se sluchovým postižením, Osoby se zdravotním postižením, Osoby se zrakovým postižením, Rodiny s dítětem/dětmi, Senioři</t>
  </si>
  <si>
    <t>Osoby s chronickým duševním onemocněním, Osoby s chronickým onemocněním, Osoby s jiným zdravotním postižením, Osoby s kombinovaným postižením,Osoby s mentálním postižením, Osoby s tělesným postižením, Osoby se sluchovým postižením, Osoby se zdravotním postižením, Osoby se zrakovým postižením, Senioři</t>
  </si>
  <si>
    <t>dorost (16 – 18 let), mladí dospělí (19 – 26 let), dospělí (27 – 64 let), mladší senioři (65 – 80 let)</t>
  </si>
  <si>
    <t>Personální zajištění služby</t>
  </si>
  <si>
    <t>pracovníci               v přímé péči</t>
  </si>
  <si>
    <t>Výchozí síť sociálních služeb Ústeckého kraje 2015 (k 30.09.2014)</t>
  </si>
  <si>
    <t>Příloha SPRSS 2015–2017</t>
  </si>
  <si>
    <t>Regiony:</t>
  </si>
  <si>
    <t>Děčínsko</t>
  </si>
  <si>
    <t>Chomutovsko</t>
  </si>
  <si>
    <t>Litoměřicko</t>
  </si>
  <si>
    <t>Lounsko</t>
  </si>
  <si>
    <t>Mostecko</t>
  </si>
  <si>
    <t>Šluknovský výběžek</t>
  </si>
  <si>
    <t>Teplicko</t>
  </si>
  <si>
    <t>Ústecko</t>
  </si>
  <si>
    <t>nadregionální</t>
  </si>
  <si>
    <t>Centrum D8 o.p.s.</t>
  </si>
</sst>
</file>

<file path=xl/styles.xml><?xml version="1.0" encoding="utf-8"?>
<styleSheet xmlns="http://schemas.openxmlformats.org/spreadsheetml/2006/main">
  <numFmts count="1">
    <numFmt numFmtId="164" formatCode="[$-405]General"/>
  </numFmts>
  <fonts count="29">
    <font>
      <sz val="11"/>
      <color theme="1"/>
      <name val="Calibri"/>
      <family val="2"/>
      <charset val="238"/>
      <scheme val="minor"/>
    </font>
    <font>
      <sz val="11"/>
      <color rgb="FFFF0000"/>
      <name val="Calibri"/>
      <family val="2"/>
      <charset val="238"/>
      <scheme val="minor"/>
    </font>
    <font>
      <b/>
      <sz val="10"/>
      <color theme="1"/>
      <name val="Calibri"/>
      <family val="2"/>
      <charset val="238"/>
      <scheme val="minor"/>
    </font>
    <font>
      <b/>
      <sz val="9"/>
      <color theme="1"/>
      <name val="Calibri"/>
      <family val="2"/>
      <charset val="238"/>
      <scheme val="minor"/>
    </font>
    <font>
      <sz val="11"/>
      <name val="Calibri"/>
      <family val="2"/>
      <charset val="238"/>
      <scheme val="minor"/>
    </font>
    <font>
      <u/>
      <sz val="11"/>
      <color theme="10"/>
      <name val="Calibri"/>
      <family val="2"/>
      <charset val="238"/>
      <scheme val="minor"/>
    </font>
    <font>
      <sz val="11"/>
      <color rgb="FF000000"/>
      <name val="Calibri"/>
      <family val="2"/>
      <charset val="238"/>
    </font>
    <font>
      <b/>
      <sz val="9"/>
      <color indexed="81"/>
      <name val="Tahoma"/>
      <family val="2"/>
      <charset val="238"/>
    </font>
    <font>
      <sz val="9"/>
      <color indexed="81"/>
      <name val="Tahoma"/>
      <family val="2"/>
      <charset val="238"/>
    </font>
    <font>
      <sz val="11"/>
      <color indexed="8"/>
      <name val="Calibri"/>
      <family val="2"/>
      <charset val="238"/>
    </font>
    <font>
      <sz val="11"/>
      <color theme="1"/>
      <name val="Calibri"/>
      <family val="2"/>
      <scheme val="minor"/>
    </font>
    <font>
      <sz val="9"/>
      <color theme="1"/>
      <name val="Calibri"/>
      <family val="2"/>
      <charset val="238"/>
      <scheme val="minor"/>
    </font>
    <font>
      <b/>
      <sz val="11"/>
      <name val="Calibri"/>
      <family val="2"/>
      <charset val="238"/>
      <scheme val="minor"/>
    </font>
    <font>
      <b/>
      <sz val="11"/>
      <color theme="1"/>
      <name val="Calibri"/>
      <family val="2"/>
      <charset val="238"/>
      <scheme val="minor"/>
    </font>
    <font>
      <sz val="11"/>
      <color rgb="FF323232"/>
      <name val="Calibri"/>
      <family val="2"/>
      <charset val="238"/>
      <scheme val="minor"/>
    </font>
    <font>
      <u/>
      <sz val="11"/>
      <name val="Calibri"/>
      <family val="2"/>
      <charset val="238"/>
      <scheme val="minor"/>
    </font>
    <font>
      <b/>
      <sz val="11"/>
      <color rgb="FF323232"/>
      <name val="Calibri"/>
      <family val="2"/>
      <charset val="238"/>
      <scheme val="minor"/>
    </font>
    <font>
      <sz val="11"/>
      <color rgb="FFFF0000"/>
      <name val="Calibri"/>
      <family val="2"/>
      <scheme val="minor"/>
    </font>
    <font>
      <sz val="11"/>
      <color theme="1"/>
      <name val="Calibri"/>
      <family val="2"/>
      <charset val="238"/>
      <scheme val="minor"/>
    </font>
    <font>
      <b/>
      <sz val="6"/>
      <color theme="1"/>
      <name val="Calibri"/>
      <family val="2"/>
      <charset val="238"/>
      <scheme val="minor"/>
    </font>
    <font>
      <b/>
      <sz val="8"/>
      <color theme="1"/>
      <name val="Calibri"/>
      <family val="2"/>
      <charset val="238"/>
      <scheme val="minor"/>
    </font>
    <font>
      <b/>
      <sz val="6"/>
      <name val="Calibri"/>
      <family val="2"/>
      <charset val="238"/>
      <scheme val="minor"/>
    </font>
    <font>
      <sz val="9"/>
      <name val="Calibri"/>
      <family val="2"/>
      <charset val="238"/>
      <scheme val="minor"/>
    </font>
    <font>
      <sz val="9"/>
      <color indexed="8"/>
      <name val="Calibri"/>
      <family val="2"/>
      <charset val="238"/>
    </font>
    <font>
      <sz val="9"/>
      <color rgb="FF000000"/>
      <name val="Calibri"/>
      <family val="2"/>
      <charset val="238"/>
    </font>
    <font>
      <sz val="8"/>
      <color theme="1"/>
      <name val="Calibri"/>
      <family val="2"/>
      <charset val="238"/>
      <scheme val="minor"/>
    </font>
    <font>
      <sz val="8"/>
      <name val="Calibri"/>
      <family val="2"/>
      <charset val="238"/>
      <scheme val="minor"/>
    </font>
    <font>
      <sz val="8"/>
      <color rgb="FF323232"/>
      <name val="Calibri"/>
      <family val="2"/>
      <charset val="238"/>
      <scheme val="minor"/>
    </font>
    <font>
      <b/>
      <sz val="8"/>
      <color rgb="FF323232"/>
      <name val="Calibri"/>
      <family val="2"/>
      <charset val="238"/>
      <scheme val="minor"/>
    </font>
  </fonts>
  <fills count="1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5" fillId="0" borderId="0" applyNumberFormat="0" applyFill="0" applyBorder="0" applyAlignment="0" applyProtection="0"/>
    <xf numFmtId="164" fontId="6" fillId="0" borderId="0"/>
    <xf numFmtId="0" fontId="10" fillId="0" borderId="0"/>
    <xf numFmtId="164" fontId="6" fillId="0" borderId="0" applyBorder="0" applyProtection="0"/>
  </cellStyleXfs>
  <cellXfs count="306">
    <xf numFmtId="0" fontId="0" fillId="0" borderId="0" xfId="0"/>
    <xf numFmtId="0" fontId="10" fillId="0" borderId="0" xfId="3"/>
    <xf numFmtId="0" fontId="10" fillId="0" borderId="0" xfId="3" applyFill="1"/>
    <xf numFmtId="0" fontId="10" fillId="0" borderId="0" xfId="3" applyFill="1" applyBorder="1" applyAlignment="1">
      <alignment horizontal="center"/>
    </xf>
    <xf numFmtId="0" fontId="4" fillId="0" borderId="0" xfId="3" applyFont="1" applyFill="1" applyBorder="1" applyAlignment="1">
      <alignment horizontal="center"/>
    </xf>
    <xf numFmtId="0" fontId="0" fillId="0" borderId="0" xfId="0" applyAlignment="1">
      <alignment horizontal="center"/>
    </xf>
    <xf numFmtId="0" fontId="0" fillId="0" borderId="0" xfId="0" applyAlignment="1"/>
    <xf numFmtId="0" fontId="0" fillId="0" borderId="0" xfId="0" applyFill="1" applyBorder="1" applyAlignment="1"/>
    <xf numFmtId="0" fontId="0" fillId="0" borderId="0" xfId="0" applyFill="1" applyBorder="1" applyAlignment="1">
      <alignment horizontal="center"/>
    </xf>
    <xf numFmtId="2" fontId="0" fillId="0" borderId="0" xfId="0" applyNumberFormat="1" applyFill="1" applyBorder="1" applyAlignment="1">
      <alignment horizontal="center"/>
    </xf>
    <xf numFmtId="0" fontId="0" fillId="4" borderId="0" xfId="0" applyFill="1" applyBorder="1"/>
    <xf numFmtId="0" fontId="0" fillId="4" borderId="0" xfId="0" applyFill="1" applyBorder="1" applyAlignment="1">
      <alignment horizont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1"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Fill="1" applyBorder="1" applyAlignment="1">
      <alignment horizontal="left" vertical="top"/>
    </xf>
    <xf numFmtId="0" fontId="10" fillId="0" borderId="0" xfId="3" applyBorder="1" applyAlignment="1">
      <alignment horizontal="center"/>
    </xf>
    <xf numFmtId="0" fontId="10" fillId="0" borderId="0" xfId="3" applyBorder="1"/>
    <xf numFmtId="0" fontId="4" fillId="0" borderId="0" xfId="3" applyFont="1" applyBorder="1" applyAlignment="1">
      <alignment horizontal="center"/>
    </xf>
    <xf numFmtId="0" fontId="1" fillId="0" borderId="0" xfId="3" applyFont="1" applyBorder="1" applyAlignment="1">
      <alignment horizontal="center"/>
    </xf>
    <xf numFmtId="0" fontId="10" fillId="0" borderId="0" xfId="3" applyFill="1" applyBorder="1"/>
    <xf numFmtId="0" fontId="10" fillId="0" borderId="0" xfId="3" applyBorder="1" applyAlignment="1"/>
    <xf numFmtId="0" fontId="10" fillId="0" borderId="0" xfId="3" applyFill="1" applyBorder="1" applyAlignment="1">
      <alignment wrapText="1"/>
    </xf>
    <xf numFmtId="0" fontId="4" fillId="0" borderId="0" xfId="0" applyFont="1" applyFill="1" applyBorder="1" applyAlignment="1">
      <alignment horizontal="left"/>
    </xf>
    <xf numFmtId="14" fontId="0" fillId="4" borderId="0" xfId="0" applyNumberFormat="1" applyFill="1" applyBorder="1" applyAlignment="1">
      <alignment horizontal="center"/>
    </xf>
    <xf numFmtId="0" fontId="4" fillId="4" borderId="0" xfId="0" applyFont="1" applyFill="1" applyBorder="1" applyAlignment="1">
      <alignment horizontal="center"/>
    </xf>
    <xf numFmtId="49" fontId="0" fillId="4" borderId="0" xfId="0" applyNumberFormat="1" applyFill="1" applyBorder="1" applyAlignment="1">
      <alignment horizontal="center"/>
    </xf>
    <xf numFmtId="49" fontId="4" fillId="4" borderId="0" xfId="0" applyNumberFormat="1" applyFont="1" applyFill="1" applyBorder="1" applyAlignment="1">
      <alignment horizontal="center"/>
    </xf>
    <xf numFmtId="14" fontId="4" fillId="4" borderId="0" xfId="0" applyNumberFormat="1" applyFont="1" applyFill="1" applyBorder="1" applyAlignment="1">
      <alignment horizontal="center"/>
    </xf>
    <xf numFmtId="0" fontId="0" fillId="0" borderId="0" xfId="0" applyBorder="1" applyAlignment="1">
      <alignment horizontal="center"/>
    </xf>
    <xf numFmtId="0" fontId="11" fillId="0" borderId="0" xfId="0" applyFont="1" applyBorder="1" applyAlignment="1">
      <alignment horizontal="center"/>
    </xf>
    <xf numFmtId="0" fontId="4" fillId="3" borderId="0" xfId="3" applyFont="1" applyFill="1" applyBorder="1" applyAlignment="1">
      <alignment horizontal="center"/>
    </xf>
    <xf numFmtId="0" fontId="10" fillId="3" borderId="0" xfId="3" applyFill="1" applyBorder="1" applyAlignment="1">
      <alignment horizontal="center"/>
    </xf>
    <xf numFmtId="0" fontId="10" fillId="3" borderId="0" xfId="3" applyFill="1" applyBorder="1"/>
    <xf numFmtId="0" fontId="10" fillId="3" borderId="0" xfId="3" applyFill="1"/>
    <xf numFmtId="0" fontId="0" fillId="3" borderId="0" xfId="0" applyFill="1"/>
    <xf numFmtId="0" fontId="1" fillId="4" borderId="0" xfId="0" applyFont="1" applyFill="1" applyBorder="1" applyAlignment="1">
      <alignment horizontal="center"/>
    </xf>
    <xf numFmtId="0" fontId="0" fillId="0" borderId="0" xfId="0" applyFill="1" applyBorder="1" applyAlignment="1">
      <alignment horizontal="left" vertical="center"/>
    </xf>
    <xf numFmtId="0" fontId="4" fillId="0" borderId="0" xfId="0" applyFont="1" applyFill="1" applyBorder="1" applyAlignment="1"/>
    <xf numFmtId="0" fontId="0" fillId="4" borderId="0" xfId="0" applyFill="1" applyBorder="1" applyAlignment="1"/>
    <xf numFmtId="0" fontId="0" fillId="4" borderId="0" xfId="0" applyFill="1" applyBorder="1" applyAlignment="1">
      <alignment horizontal="left"/>
    </xf>
    <xf numFmtId="0" fontId="3" fillId="2" borderId="1" xfId="0" applyFont="1" applyFill="1" applyBorder="1" applyAlignment="1">
      <alignment horizontal="left" vertical="center" wrapText="1"/>
    </xf>
    <xf numFmtId="164" fontId="6" fillId="0" borderId="0" xfId="2" applyFont="1" applyFill="1" applyBorder="1" applyAlignment="1">
      <alignment horizontal="left" vertical="center"/>
    </xf>
    <xf numFmtId="0" fontId="0" fillId="0" borderId="0" xfId="0" applyFill="1" applyBorder="1" applyAlignment="1">
      <alignment horizontal="left" wrapText="1"/>
    </xf>
    <xf numFmtId="164" fontId="9" fillId="0" borderId="0" xfId="2" applyFont="1" applyFill="1" applyBorder="1" applyAlignment="1">
      <alignment horizontal="left" vertical="center"/>
    </xf>
    <xf numFmtId="0" fontId="0" fillId="0" borderId="0" xfId="0" applyFont="1" applyFill="1" applyBorder="1" applyAlignment="1">
      <alignment horizontal="left" vertical="center"/>
    </xf>
    <xf numFmtId="0" fontId="10" fillId="0" borderId="0" xfId="3" applyBorder="1" applyAlignment="1">
      <alignment horizontal="left" wrapText="1"/>
    </xf>
    <xf numFmtId="0" fontId="10" fillId="3" borderId="0" xfId="3" applyFill="1" applyBorder="1" applyAlignment="1">
      <alignment horizontal="left" wrapText="1"/>
    </xf>
    <xf numFmtId="0" fontId="10" fillId="0" borderId="0" xfId="3" applyBorder="1" applyAlignment="1">
      <alignment horizontal="left"/>
    </xf>
    <xf numFmtId="0" fontId="10" fillId="0" borderId="0" xfId="3" applyFill="1" applyBorder="1" applyAlignment="1">
      <alignment horizontal="left" wrapText="1"/>
    </xf>
    <xf numFmtId="0" fontId="4" fillId="4" borderId="0" xfId="0" applyFont="1" applyFill="1" applyBorder="1" applyAlignment="1">
      <alignment horizontal="left"/>
    </xf>
    <xf numFmtId="0" fontId="0" fillId="0" borderId="0" xfId="0" applyBorder="1" applyAlignment="1">
      <alignment horizontal="left"/>
    </xf>
    <xf numFmtId="0" fontId="0" fillId="0" borderId="0" xfId="0" applyAlignment="1">
      <alignment horizontal="left"/>
    </xf>
    <xf numFmtId="0" fontId="0" fillId="0" borderId="0" xfId="0" applyBorder="1" applyAlignment="1"/>
    <xf numFmtId="0" fontId="0" fillId="0" borderId="0" xfId="0" applyFill="1" applyBorder="1" applyAlignment="1">
      <alignment horizontal="center" vertical="center" wrapText="1"/>
    </xf>
    <xf numFmtId="0" fontId="0" fillId="3" borderId="0" xfId="0" applyFill="1" applyBorder="1" applyAlignment="1">
      <alignment horizontal="center"/>
    </xf>
    <xf numFmtId="0" fontId="4" fillId="3" borderId="0" xfId="0" applyFont="1" applyFill="1" applyBorder="1" applyAlignment="1">
      <alignment horizontal="center"/>
    </xf>
    <xf numFmtId="2" fontId="0" fillId="4" borderId="0" xfId="0" applyNumberFormat="1" applyFill="1" applyBorder="1" applyAlignment="1">
      <alignment horizontal="center"/>
    </xf>
    <xf numFmtId="0" fontId="4" fillId="4" borderId="0" xfId="3" applyFont="1" applyFill="1" applyBorder="1" applyAlignment="1">
      <alignment horizontal="center"/>
    </xf>
    <xf numFmtId="0" fontId="10" fillId="4" borderId="0" xfId="3" applyFill="1" applyBorder="1" applyAlignment="1">
      <alignment horizontal="center"/>
    </xf>
    <xf numFmtId="0" fontId="10" fillId="4" borderId="0" xfId="3" applyFill="1" applyBorder="1" applyAlignment="1">
      <alignment horizontal="left" wrapText="1"/>
    </xf>
    <xf numFmtId="0" fontId="10" fillId="4" borderId="0" xfId="3" applyFill="1" applyBorder="1" applyAlignment="1">
      <alignment horizontal="center" wrapText="1"/>
    </xf>
    <xf numFmtId="0" fontId="10" fillId="4" borderId="0" xfId="3" applyFill="1" applyBorder="1" applyAlignment="1">
      <alignment horizontal="left"/>
    </xf>
    <xf numFmtId="0" fontId="10" fillId="4" borderId="0" xfId="3" applyFill="1" applyBorder="1"/>
    <xf numFmtId="0" fontId="10" fillId="4" borderId="0" xfId="3" applyFill="1" applyBorder="1" applyAlignment="1">
      <alignment wrapText="1"/>
    </xf>
    <xf numFmtId="14" fontId="10" fillId="4" borderId="0" xfId="3" applyNumberFormat="1" applyFill="1" applyBorder="1"/>
    <xf numFmtId="0" fontId="0" fillId="4" borderId="0" xfId="0" applyFill="1" applyBorder="1" applyAlignment="1">
      <alignment horizontal="right"/>
    </xf>
    <xf numFmtId="0" fontId="4" fillId="4" borderId="0" xfId="3" applyFont="1" applyFill="1" applyBorder="1" applyAlignment="1">
      <alignment horizontal="left" wrapText="1"/>
    </xf>
    <xf numFmtId="0" fontId="4" fillId="4" borderId="0" xfId="3" applyFont="1" applyFill="1" applyBorder="1" applyAlignment="1">
      <alignment horizontal="center" wrapText="1"/>
    </xf>
    <xf numFmtId="0" fontId="4" fillId="4" borderId="0" xfId="3" applyFont="1" applyFill="1" applyBorder="1" applyAlignment="1">
      <alignment horizontal="left"/>
    </xf>
    <xf numFmtId="0" fontId="4" fillId="4" borderId="0" xfId="3" applyFont="1" applyFill="1" applyBorder="1"/>
    <xf numFmtId="0" fontId="4" fillId="4" borderId="0" xfId="3" applyFont="1" applyFill="1" applyBorder="1" applyAlignment="1">
      <alignment wrapText="1"/>
    </xf>
    <xf numFmtId="14" fontId="4" fillId="4" borderId="0" xfId="3" applyNumberFormat="1" applyFont="1" applyFill="1" applyBorder="1"/>
    <xf numFmtId="0" fontId="0" fillId="0" borderId="0" xfId="0" applyFill="1" applyBorder="1" applyAlignment="1">
      <alignment horizontal="center" wrapText="1"/>
    </xf>
    <xf numFmtId="0" fontId="10" fillId="0" borderId="0" xfId="3" applyBorder="1" applyAlignment="1">
      <alignment horizontal="center" wrapText="1"/>
    </xf>
    <xf numFmtId="164" fontId="6" fillId="0" borderId="0" xfId="2" applyFill="1" applyBorder="1" applyAlignment="1">
      <alignment horizontal="center" vertical="center" wrapText="1"/>
    </xf>
    <xf numFmtId="164" fontId="9" fillId="0" borderId="0" xfId="2" applyFont="1" applyFill="1" applyBorder="1" applyAlignment="1">
      <alignment horizontal="center" vertical="center"/>
    </xf>
    <xf numFmtId="0" fontId="4" fillId="0" borderId="0" xfId="0" applyFont="1" applyFill="1" applyBorder="1" applyAlignment="1">
      <alignment horizontal="center" wrapText="1"/>
    </xf>
    <xf numFmtId="0" fontId="0" fillId="0" borderId="0" xfId="0" applyFont="1" applyFill="1" applyBorder="1" applyAlignment="1">
      <alignment horizontal="center" vertical="center"/>
    </xf>
    <xf numFmtId="164" fontId="6" fillId="0" borderId="0" xfId="2" applyFont="1" applyFill="1" applyBorder="1" applyAlignment="1">
      <alignment horizontal="center" vertical="center"/>
    </xf>
    <xf numFmtId="0" fontId="10" fillId="0" borderId="0" xfId="3" applyFill="1" applyBorder="1" applyAlignment="1">
      <alignment horizontal="center" wrapText="1"/>
    </xf>
    <xf numFmtId="0" fontId="9" fillId="0" borderId="0" xfId="0" applyFont="1" applyFill="1" applyBorder="1" applyAlignment="1">
      <alignment horizontal="center" vertical="center" wrapText="1"/>
    </xf>
    <xf numFmtId="0" fontId="0" fillId="0" borderId="0" xfId="0" applyFill="1" applyBorder="1" applyAlignment="1">
      <alignment horizontal="center" vertical="top"/>
    </xf>
    <xf numFmtId="0" fontId="4" fillId="0" borderId="0" xfId="3" applyFont="1" applyBorder="1" applyAlignment="1">
      <alignment horizontal="center" wrapText="1"/>
    </xf>
    <xf numFmtId="0" fontId="0" fillId="0" borderId="0" xfId="0" applyFill="1"/>
    <xf numFmtId="14" fontId="0" fillId="0" borderId="0" xfId="0" applyNumberFormat="1" applyBorder="1" applyAlignment="1">
      <alignment horizontal="right"/>
    </xf>
    <xf numFmtId="14" fontId="10" fillId="0" borderId="0" xfId="3" applyNumberFormat="1" applyBorder="1" applyAlignment="1">
      <alignment horizontal="right"/>
    </xf>
    <xf numFmtId="14" fontId="4" fillId="0" borderId="0" xfId="0" applyNumberFormat="1" applyFont="1" applyFill="1" applyBorder="1" applyAlignment="1">
      <alignment horizontal="right"/>
    </xf>
    <xf numFmtId="0" fontId="2" fillId="2" borderId="1" xfId="0" applyFont="1" applyFill="1" applyBorder="1" applyAlignment="1">
      <alignment horizontal="right" vertical="center" wrapText="1"/>
    </xf>
    <xf numFmtId="14" fontId="0" fillId="4" borderId="0" xfId="0" applyNumberFormat="1" applyFill="1" applyBorder="1" applyAlignment="1">
      <alignment horizontal="right"/>
    </xf>
    <xf numFmtId="14" fontId="0" fillId="0" borderId="0" xfId="0" applyNumberFormat="1" applyFill="1" applyBorder="1" applyAlignment="1">
      <alignment horizontal="right"/>
    </xf>
    <xf numFmtId="0" fontId="0" fillId="0" borderId="0" xfId="0" applyFill="1" applyBorder="1" applyAlignment="1">
      <alignment horizontal="right"/>
    </xf>
    <xf numFmtId="14" fontId="10" fillId="0" borderId="0" xfId="3" applyNumberFormat="1" applyFill="1" applyBorder="1" applyAlignment="1">
      <alignment horizontal="right"/>
    </xf>
    <xf numFmtId="0" fontId="0" fillId="0" borderId="0" xfId="0" applyAlignment="1">
      <alignment horizontal="right"/>
    </xf>
    <xf numFmtId="0" fontId="10" fillId="0" borderId="0" xfId="3" applyFill="1" applyBorder="1" applyAlignment="1"/>
    <xf numFmtId="0" fontId="0" fillId="5" borderId="0" xfId="0" applyFill="1" applyBorder="1" applyAlignment="1">
      <alignment horizontal="center"/>
    </xf>
    <xf numFmtId="14" fontId="12" fillId="3" borderId="0" xfId="0" applyNumberFormat="1" applyFont="1" applyFill="1" applyBorder="1" applyAlignment="1">
      <alignment horizontal="center"/>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xf numFmtId="0" fontId="12" fillId="0" borderId="0" xfId="0" applyFont="1" applyFill="1" applyBorder="1" applyAlignment="1">
      <alignment horizontal="left"/>
    </xf>
    <xf numFmtId="14" fontId="12" fillId="0" borderId="0" xfId="0" applyNumberFormat="1" applyFont="1" applyFill="1" applyBorder="1" applyAlignment="1">
      <alignment horizontal="right"/>
    </xf>
    <xf numFmtId="0" fontId="10" fillId="0" borderId="0" xfId="3" applyFill="1" applyBorder="1" applyAlignment="1">
      <alignment horizontal="left"/>
    </xf>
    <xf numFmtId="14" fontId="1" fillId="3" borderId="0" xfId="3" applyNumberFormat="1" applyFont="1" applyFill="1" applyBorder="1"/>
    <xf numFmtId="0" fontId="1" fillId="0" borderId="0" xfId="3" applyFont="1" applyFill="1" applyBorder="1" applyAlignment="1">
      <alignment horizontal="center"/>
    </xf>
    <xf numFmtId="0" fontId="2" fillId="2" borderId="1" xfId="0" applyFont="1" applyFill="1" applyBorder="1" applyAlignment="1">
      <alignment horizontal="left" vertical="center"/>
    </xf>
    <xf numFmtId="0" fontId="4" fillId="0" borderId="0" xfId="3" applyFont="1" applyBorder="1" applyAlignment="1">
      <alignment horizontal="left"/>
    </xf>
    <xf numFmtId="164" fontId="6" fillId="0" borderId="0" xfId="2" applyFill="1" applyBorder="1" applyAlignment="1">
      <alignment horizontal="left" vertical="center"/>
    </xf>
    <xf numFmtId="0" fontId="9" fillId="0" borderId="0" xfId="0" applyFont="1" applyFill="1" applyBorder="1" applyAlignment="1">
      <alignment horizontal="left" vertical="center"/>
    </xf>
    <xf numFmtId="0" fontId="10" fillId="0" borderId="0" xfId="3" applyBorder="1" applyAlignment="1">
      <alignment horizontal="right"/>
    </xf>
    <xf numFmtId="0" fontId="0" fillId="0" borderId="0" xfId="0" applyBorder="1" applyAlignment="1">
      <alignment horizontal="right"/>
    </xf>
    <xf numFmtId="0" fontId="10" fillId="0" borderId="0" xfId="3" applyFill="1" applyBorder="1" applyAlignment="1">
      <alignment horizontal="right"/>
    </xf>
    <xf numFmtId="0" fontId="4" fillId="0" borderId="0" xfId="0" applyFont="1" applyFill="1" applyBorder="1" applyAlignment="1">
      <alignment horizontal="right"/>
    </xf>
    <xf numFmtId="0" fontId="0" fillId="0" borderId="0" xfId="0" applyFont="1" applyFill="1" applyBorder="1" applyAlignment="1">
      <alignment horizontal="left"/>
    </xf>
    <xf numFmtId="0" fontId="2" fillId="2" borderId="1" xfId="0" applyFont="1" applyFill="1" applyBorder="1" applyAlignment="1">
      <alignment vertical="center"/>
    </xf>
    <xf numFmtId="0" fontId="3" fillId="2" borderId="1" xfId="0" applyFont="1" applyFill="1" applyBorder="1" applyAlignment="1">
      <alignment horizontal="left" vertical="center"/>
    </xf>
    <xf numFmtId="3" fontId="0" fillId="0" borderId="0" xfId="0" applyNumberFormat="1" applyFill="1" applyBorder="1" applyAlignment="1"/>
    <xf numFmtId="3" fontId="4" fillId="0" borderId="0" xfId="0" applyNumberFormat="1" applyFont="1" applyFill="1" applyBorder="1" applyAlignment="1"/>
    <xf numFmtId="0" fontId="2" fillId="2" borderId="1" xfId="0" applyFont="1" applyFill="1" applyBorder="1" applyAlignment="1">
      <alignment horizontal="left" vertical="center" wrapText="1"/>
    </xf>
    <xf numFmtId="3" fontId="0" fillId="0" borderId="0" xfId="0" applyNumberFormat="1" applyBorder="1" applyAlignment="1"/>
    <xf numFmtId="0" fontId="4" fillId="5" borderId="0" xfId="3" applyFont="1" applyFill="1" applyBorder="1" applyAlignment="1">
      <alignment horizontal="center"/>
    </xf>
    <xf numFmtId="0" fontId="10" fillId="5" borderId="0" xfId="3" applyFill="1" applyBorder="1" applyAlignment="1">
      <alignment horizontal="center"/>
    </xf>
    <xf numFmtId="0" fontId="10" fillId="5" borderId="0" xfId="3" applyFill="1" applyBorder="1" applyAlignment="1">
      <alignment horizontal="left" wrapText="1"/>
    </xf>
    <xf numFmtId="0" fontId="10" fillId="5" borderId="0" xfId="3" applyFill="1" applyBorder="1" applyAlignment="1">
      <alignment horizontal="center" wrapText="1"/>
    </xf>
    <xf numFmtId="0" fontId="10" fillId="5" borderId="0" xfId="3" applyFill="1" applyBorder="1" applyAlignment="1">
      <alignment horizontal="left"/>
    </xf>
    <xf numFmtId="0" fontId="10" fillId="5" borderId="0" xfId="3" applyFill="1" applyBorder="1"/>
    <xf numFmtId="14" fontId="10" fillId="5" borderId="0" xfId="3" applyNumberFormat="1" applyFill="1" applyBorder="1"/>
    <xf numFmtId="0" fontId="0" fillId="5" borderId="0" xfId="0" applyFill="1" applyBorder="1"/>
    <xf numFmtId="0" fontId="0" fillId="5" borderId="0" xfId="0" applyFill="1"/>
    <xf numFmtId="0" fontId="4" fillId="0" borderId="0" xfId="0" applyFont="1" applyFill="1"/>
    <xf numFmtId="14" fontId="4" fillId="0" borderId="0" xfId="0" applyNumberFormat="1" applyFont="1" applyFill="1"/>
    <xf numFmtId="0" fontId="14" fillId="0" borderId="0" xfId="0" applyFont="1"/>
    <xf numFmtId="0" fontId="13" fillId="0" borderId="0" xfId="0" applyFont="1"/>
    <xf numFmtId="0" fontId="15" fillId="0" borderId="0" xfId="1" applyFont="1" applyFill="1"/>
    <xf numFmtId="0" fontId="4" fillId="0" borderId="0" xfId="3" applyFont="1" applyFill="1" applyBorder="1" applyAlignment="1">
      <alignment horizontal="left"/>
    </xf>
    <xf numFmtId="0" fontId="4" fillId="0" borderId="0" xfId="3" applyFont="1" applyFill="1" applyBorder="1" applyAlignment="1">
      <alignment horizontal="center" wrapText="1"/>
    </xf>
    <xf numFmtId="0" fontId="14" fillId="0" borderId="0" xfId="0" applyFont="1" applyFill="1"/>
    <xf numFmtId="0" fontId="0" fillId="3" borderId="0" xfId="0" applyFill="1" applyAlignment="1">
      <alignment horizontal="center"/>
    </xf>
    <xf numFmtId="0" fontId="0" fillId="0" borderId="0" xfId="0" applyFill="1" applyAlignment="1">
      <alignment horizontal="center"/>
    </xf>
    <xf numFmtId="0" fontId="4" fillId="6" borderId="0" xfId="0" applyFont="1" applyFill="1" applyBorder="1" applyAlignment="1">
      <alignment horizontal="center"/>
    </xf>
    <xf numFmtId="3" fontId="0" fillId="6" borderId="0" xfId="0" applyNumberFormat="1" applyFill="1" applyBorder="1" applyAlignment="1">
      <alignment horizontal="center"/>
    </xf>
    <xf numFmtId="0" fontId="0" fillId="6" borderId="0" xfId="0" applyFill="1" applyBorder="1" applyAlignment="1">
      <alignment horizontal="center"/>
    </xf>
    <xf numFmtId="2" fontId="0" fillId="6" borderId="0" xfId="0" applyNumberFormat="1" applyFill="1" applyBorder="1" applyAlignment="1">
      <alignment horizontal="center"/>
    </xf>
    <xf numFmtId="49" fontId="0" fillId="6" borderId="0" xfId="0" applyNumberFormat="1" applyFill="1" applyBorder="1" applyAlignment="1">
      <alignment horizontal="center"/>
    </xf>
    <xf numFmtId="0" fontId="0" fillId="6" borderId="0" xfId="0" applyNumberFormat="1" applyFill="1" applyBorder="1" applyAlignment="1">
      <alignment horizontal="center"/>
    </xf>
    <xf numFmtId="0" fontId="10" fillId="6" borderId="0" xfId="3" applyFill="1" applyBorder="1" applyAlignment="1">
      <alignment horizontal="center"/>
    </xf>
    <xf numFmtId="0" fontId="0" fillId="6" borderId="0" xfId="0" applyFill="1" applyAlignment="1">
      <alignment horizontal="center"/>
    </xf>
    <xf numFmtId="0" fontId="4" fillId="6" borderId="0" xfId="3" applyFont="1" applyFill="1" applyBorder="1" applyAlignment="1">
      <alignment horizontal="center"/>
    </xf>
    <xf numFmtId="3" fontId="4" fillId="6" borderId="0" xfId="0" applyNumberFormat="1" applyFont="1" applyFill="1" applyBorder="1" applyAlignment="1">
      <alignment horizontal="center"/>
    </xf>
    <xf numFmtId="1" fontId="0" fillId="6" borderId="0" xfId="0" applyNumberFormat="1" applyFill="1" applyBorder="1" applyAlignment="1">
      <alignment horizontal="center"/>
    </xf>
    <xf numFmtId="49" fontId="4" fillId="6" borderId="0" xfId="0" applyNumberFormat="1" applyFont="1" applyFill="1" applyBorder="1" applyAlignment="1">
      <alignment horizontal="center"/>
    </xf>
    <xf numFmtId="1" fontId="4" fillId="6" borderId="0" xfId="0" applyNumberFormat="1" applyFont="1" applyFill="1" applyBorder="1" applyAlignment="1">
      <alignment horizontal="center"/>
    </xf>
    <xf numFmtId="0" fontId="1" fillId="6" borderId="0" xfId="0" applyFont="1" applyFill="1" applyBorder="1" applyAlignment="1">
      <alignment horizontal="center"/>
    </xf>
    <xf numFmtId="2" fontId="10" fillId="6" borderId="0" xfId="3" applyNumberFormat="1" applyFill="1" applyBorder="1" applyAlignment="1">
      <alignment horizontal="center"/>
    </xf>
    <xf numFmtId="0" fontId="0" fillId="7" borderId="0" xfId="0" applyFill="1"/>
    <xf numFmtId="0" fontId="4" fillId="6" borderId="0" xfId="0" applyNumberFormat="1" applyFont="1" applyFill="1" applyBorder="1" applyAlignment="1">
      <alignment horizontal="center"/>
    </xf>
    <xf numFmtId="0" fontId="10" fillId="6" borderId="0" xfId="3" applyNumberFormat="1" applyFill="1" applyBorder="1" applyAlignment="1">
      <alignment horizontal="center"/>
    </xf>
    <xf numFmtId="0" fontId="13" fillId="0" borderId="0" xfId="0" applyFont="1" applyBorder="1" applyAlignment="1">
      <alignment horizontal="center"/>
    </xf>
    <xf numFmtId="0" fontId="13" fillId="0" borderId="0" xfId="0" applyFont="1" applyFill="1" applyBorder="1" applyAlignment="1">
      <alignment horizontal="center"/>
    </xf>
    <xf numFmtId="0" fontId="4" fillId="0" borderId="0" xfId="0" applyFont="1" applyAlignment="1">
      <alignment horizontal="center"/>
    </xf>
    <xf numFmtId="0" fontId="4" fillId="0" borderId="0" xfId="0" applyFont="1" applyAlignment="1">
      <alignment wrapText="1"/>
    </xf>
    <xf numFmtId="0" fontId="10" fillId="0" borderId="0" xfId="3" applyBorder="1" applyAlignment="1">
      <alignment horizontal="center" vertical="center"/>
    </xf>
    <xf numFmtId="0" fontId="0" fillId="0" borderId="0" xfId="0" applyFont="1" applyAlignment="1">
      <alignment horizontal="center"/>
    </xf>
    <xf numFmtId="0" fontId="0" fillId="0" borderId="0" xfId="0" applyFont="1" applyAlignment="1">
      <alignment wrapText="1"/>
    </xf>
    <xf numFmtId="0" fontId="0" fillId="0" borderId="0" xfId="0" applyFont="1"/>
    <xf numFmtId="14" fontId="0" fillId="0" borderId="0" xfId="0" applyNumberFormat="1" applyFont="1"/>
    <xf numFmtId="14" fontId="17" fillId="0" borderId="0" xfId="0" applyNumberFormat="1" applyFont="1"/>
    <xf numFmtId="14" fontId="0" fillId="0" borderId="0" xfId="0" applyNumberFormat="1" applyAlignment="1">
      <alignment horizontal="right"/>
    </xf>
    <xf numFmtId="0" fontId="0" fillId="0" borderId="0" xfId="0" applyFont="1" applyAlignment="1">
      <alignment horizontal="center" wrapText="1"/>
    </xf>
    <xf numFmtId="0" fontId="18" fillId="0" borderId="0" xfId="3" applyFont="1" applyFill="1" applyBorder="1" applyAlignment="1">
      <alignment horizontal="center" wrapText="1"/>
    </xf>
    <xf numFmtId="0" fontId="4" fillId="0" borderId="0" xfId="0" applyFont="1" applyFill="1" applyAlignment="1">
      <alignment horizontal="center"/>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xf numFmtId="14" fontId="0" fillId="0" borderId="0" xfId="0" applyNumberFormat="1" applyFill="1"/>
    <xf numFmtId="0" fontId="0" fillId="0" borderId="0" xfId="0" applyFill="1" applyAlignment="1">
      <alignment horizontal="right"/>
    </xf>
    <xf numFmtId="0" fontId="16" fillId="0" borderId="0" xfId="0" applyFont="1"/>
    <xf numFmtId="0" fontId="16" fillId="0" borderId="0" xfId="0" applyFont="1" applyAlignment="1"/>
    <xf numFmtId="0" fontId="4" fillId="0" borderId="0" xfId="0" applyFont="1" applyFill="1" applyAlignment="1">
      <alignment horizontal="left"/>
    </xf>
    <xf numFmtId="0" fontId="0" fillId="0" borderId="0" xfId="0" applyFill="1" applyAlignment="1">
      <alignment horizontal="left"/>
    </xf>
    <xf numFmtId="0" fontId="14" fillId="0" borderId="0" xfId="0" applyFont="1" applyAlignment="1">
      <alignment horizontal="left" vertical="center" indent="1"/>
    </xf>
    <xf numFmtId="3" fontId="0" fillId="0" borderId="0" xfId="0" applyNumberFormat="1" applyBorder="1" applyAlignment="1">
      <alignment horizontal="right"/>
    </xf>
    <xf numFmtId="3" fontId="4" fillId="0" borderId="0" xfId="0" applyNumberFormat="1" applyFont="1"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0" fontId="0" fillId="0" borderId="0" xfId="0" applyFont="1" applyAlignment="1">
      <alignment horizontal="right"/>
    </xf>
    <xf numFmtId="0" fontId="4" fillId="0" borderId="0" xfId="0" applyFont="1" applyFill="1" applyAlignment="1">
      <alignment horizontal="right"/>
    </xf>
    <xf numFmtId="0" fontId="13" fillId="0" borderId="0" xfId="0" applyFont="1" applyAlignment="1"/>
    <xf numFmtId="3" fontId="0" fillId="0" borderId="0" xfId="0" applyNumberFormat="1" applyFill="1" applyAlignment="1"/>
    <xf numFmtId="0" fontId="0" fillId="0" borderId="0" xfId="0" applyFont="1" applyAlignment="1"/>
    <xf numFmtId="0" fontId="4" fillId="0" borderId="0" xfId="0" applyFont="1" applyFill="1" applyAlignment="1"/>
    <xf numFmtId="3" fontId="0" fillId="4" borderId="0" xfId="0" applyNumberFormat="1" applyFill="1" applyBorder="1" applyAlignment="1">
      <alignment horizontal="right"/>
    </xf>
    <xf numFmtId="0" fontId="14" fillId="0" borderId="0" xfId="0" applyFont="1" applyAlignment="1">
      <alignment horizontal="left"/>
    </xf>
    <xf numFmtId="0" fontId="0" fillId="0" borderId="0" xfId="0" applyFont="1" applyAlignment="1">
      <alignment horizontal="left"/>
    </xf>
    <xf numFmtId="0" fontId="14" fillId="0" borderId="0" xfId="0" applyFont="1" applyAlignment="1"/>
    <xf numFmtId="0" fontId="0" fillId="8" borderId="0" xfId="0" applyFill="1" applyAlignment="1">
      <alignment horizontal="center"/>
    </xf>
    <xf numFmtId="0" fontId="4" fillId="8" borderId="0" xfId="0" applyFont="1" applyFill="1" applyBorder="1" applyAlignment="1">
      <alignment horizontal="center"/>
    </xf>
    <xf numFmtId="2" fontId="4" fillId="8" borderId="0" xfId="0" applyNumberFormat="1" applyFont="1" applyFill="1" applyBorder="1" applyAlignment="1">
      <alignment horizontal="center"/>
    </xf>
    <xf numFmtId="0" fontId="0" fillId="0" borderId="0" xfId="0" applyAlignment="1">
      <alignment wrapText="1"/>
    </xf>
    <xf numFmtId="0" fontId="0" fillId="0" borderId="0" xfId="0" applyAlignment="1">
      <alignment horizontal="right" wrapText="1"/>
    </xf>
    <xf numFmtId="0" fontId="14" fillId="0" borderId="0" xfId="0" applyFont="1" applyFill="1" applyAlignment="1"/>
    <xf numFmtId="2" fontId="0" fillId="8" borderId="0" xfId="0" applyNumberFormat="1" applyFill="1" applyAlignment="1">
      <alignment horizontal="center"/>
    </xf>
    <xf numFmtId="0" fontId="0" fillId="8" borderId="0" xfId="0" applyFont="1" applyFill="1" applyAlignment="1">
      <alignment horizontal="center"/>
    </xf>
    <xf numFmtId="2" fontId="0" fillId="8" borderId="0" xfId="0" applyNumberFormat="1" applyFill="1" applyBorder="1" applyAlignment="1">
      <alignment horizontal="center"/>
    </xf>
    <xf numFmtId="0" fontId="0" fillId="9" borderId="0" xfId="0" applyFill="1" applyBorder="1" applyAlignment="1"/>
    <xf numFmtId="0" fontId="0" fillId="9" borderId="0" xfId="0" applyFill="1"/>
    <xf numFmtId="0" fontId="10" fillId="9" borderId="0" xfId="3" applyFill="1"/>
    <xf numFmtId="14" fontId="0" fillId="0" borderId="0" xfId="0" applyNumberFormat="1" applyFill="1" applyBorder="1" applyAlignment="1">
      <alignment horizontal="center"/>
    </xf>
    <xf numFmtId="0" fontId="10" fillId="3" borderId="0" xfId="3" applyFill="1" applyBorder="1" applyAlignment="1">
      <alignment horizontal="left"/>
    </xf>
    <xf numFmtId="2" fontId="4" fillId="6" borderId="0" xfId="0" applyNumberFormat="1" applyFont="1" applyFill="1" applyBorder="1" applyAlignment="1">
      <alignment horizontal="center"/>
    </xf>
    <xf numFmtId="0" fontId="19" fillId="7"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2" fontId="4" fillId="6" borderId="0" xfId="3" applyNumberFormat="1" applyFont="1" applyFill="1" applyBorder="1" applyAlignment="1">
      <alignment horizontal="center"/>
    </xf>
    <xf numFmtId="2" fontId="0" fillId="6" borderId="0" xfId="0" applyNumberFormat="1" applyFill="1" applyAlignment="1">
      <alignment horizontal="center"/>
    </xf>
    <xf numFmtId="2" fontId="4" fillId="0" borderId="0" xfId="0" applyNumberFormat="1" applyFont="1" applyFill="1" applyBorder="1" applyAlignment="1">
      <alignment horizontal="center"/>
    </xf>
    <xf numFmtId="2" fontId="0" fillId="0" borderId="0" xfId="0" applyNumberFormat="1" applyAlignment="1">
      <alignment horizontal="center"/>
    </xf>
    <xf numFmtId="0" fontId="21" fillId="7" borderId="5" xfId="0" applyFont="1" applyFill="1" applyBorder="1" applyAlignment="1">
      <alignment horizontal="center" vertical="center" wrapText="1"/>
    </xf>
    <xf numFmtId="2" fontId="20" fillId="2" borderId="5" xfId="0" applyNumberFormat="1" applyFont="1" applyFill="1" applyBorder="1" applyAlignment="1">
      <alignment horizontal="center" vertical="center" wrapText="1"/>
    </xf>
    <xf numFmtId="2" fontId="0" fillId="0" borderId="0" xfId="0" applyNumberFormat="1"/>
    <xf numFmtId="0" fontId="11" fillId="0" borderId="0" xfId="0" applyFont="1" applyAlignment="1">
      <alignment horizontal="center"/>
    </xf>
    <xf numFmtId="0" fontId="11" fillId="0" borderId="0" xfId="0" applyFont="1"/>
    <xf numFmtId="0" fontId="0" fillId="0" borderId="0" xfId="0" applyAlignment="1">
      <alignment horizontal="center" vertical="center"/>
    </xf>
    <xf numFmtId="0" fontId="22" fillId="0" borderId="5" xfId="0" applyFont="1" applyFill="1" applyBorder="1" applyAlignment="1">
      <alignment horizontal="center" vertical="center"/>
    </xf>
    <xf numFmtId="0" fontId="22" fillId="0" borderId="5"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2" fillId="6" borderId="5" xfId="0" applyFont="1" applyFill="1" applyBorder="1" applyAlignment="1">
      <alignment horizontal="center" vertical="center"/>
    </xf>
    <xf numFmtId="2" fontId="22" fillId="6"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left" vertical="center" wrapText="1"/>
    </xf>
    <xf numFmtId="0" fontId="25" fillId="0" borderId="5" xfId="0" applyFont="1" applyFill="1" applyBorder="1" applyAlignment="1">
      <alignment horizontal="left" vertical="center" wrapText="1"/>
    </xf>
    <xf numFmtId="3" fontId="11" fillId="6" borderId="5" xfId="0" applyNumberFormat="1" applyFont="1" applyFill="1" applyBorder="1" applyAlignment="1">
      <alignment horizontal="center" vertical="center"/>
    </xf>
    <xf numFmtId="0" fontId="11" fillId="6" borderId="5" xfId="0" applyFont="1" applyFill="1" applyBorder="1" applyAlignment="1">
      <alignment horizontal="center" vertical="center"/>
    </xf>
    <xf numFmtId="2" fontId="11" fillId="6" borderId="5" xfId="0" applyNumberFormat="1" applyFont="1" applyFill="1" applyBorder="1" applyAlignment="1">
      <alignment horizontal="center" vertical="center"/>
    </xf>
    <xf numFmtId="164" fontId="24" fillId="0" borderId="5" xfId="2" applyFont="1" applyFill="1" applyBorder="1" applyAlignment="1">
      <alignment horizontal="left" vertical="center" wrapText="1"/>
    </xf>
    <xf numFmtId="164" fontId="24" fillId="0" borderId="5" xfId="2" applyFont="1" applyFill="1" applyBorder="1" applyAlignment="1">
      <alignment horizontal="center" vertical="center"/>
    </xf>
    <xf numFmtId="0" fontId="11" fillId="0" borderId="5" xfId="0" applyFont="1" applyBorder="1" applyAlignment="1">
      <alignment horizontal="center" vertical="center"/>
    </xf>
    <xf numFmtId="0" fontId="11" fillId="0" borderId="5" xfId="0" applyFont="1" applyFill="1" applyBorder="1" applyAlignment="1">
      <alignment vertical="center" wrapText="1"/>
    </xf>
    <xf numFmtId="0" fontId="25" fillId="0" borderId="5" xfId="0" applyFont="1" applyBorder="1" applyAlignment="1">
      <alignment horizontal="left" vertical="center" wrapText="1"/>
    </xf>
    <xf numFmtId="0" fontId="11" fillId="0" borderId="5" xfId="0" applyFont="1" applyBorder="1" applyAlignment="1">
      <alignment horizontal="left" vertical="center" wrapText="1"/>
    </xf>
    <xf numFmtId="0" fontId="11" fillId="0" borderId="5" xfId="3" applyFont="1" applyBorder="1" applyAlignment="1">
      <alignment horizontal="center" vertical="center"/>
    </xf>
    <xf numFmtId="0" fontId="11" fillId="0" borderId="5" xfId="3" applyFont="1" applyBorder="1" applyAlignment="1">
      <alignment horizontal="left" vertical="center" wrapText="1"/>
    </xf>
    <xf numFmtId="0" fontId="25" fillId="0" borderId="5" xfId="3" applyFont="1" applyBorder="1" applyAlignment="1">
      <alignment horizontal="left" vertical="center" wrapText="1"/>
    </xf>
    <xf numFmtId="0" fontId="11" fillId="6" borderId="5" xfId="3" applyFont="1" applyFill="1" applyBorder="1" applyAlignment="1">
      <alignment horizontal="center" vertical="center"/>
    </xf>
    <xf numFmtId="2" fontId="11" fillId="6" borderId="5" xfId="3" applyNumberFormat="1" applyFont="1" applyFill="1" applyBorder="1" applyAlignment="1">
      <alignment horizontal="center" vertical="center"/>
    </xf>
    <xf numFmtId="0" fontId="11" fillId="0" borderId="5" xfId="3" applyFont="1" applyFill="1" applyBorder="1" applyAlignment="1">
      <alignment horizontal="center" vertical="center"/>
    </xf>
    <xf numFmtId="0" fontId="11" fillId="0" borderId="5" xfId="3" applyFont="1" applyFill="1" applyBorder="1" applyAlignment="1">
      <alignment horizontal="left" vertical="center" wrapText="1"/>
    </xf>
    <xf numFmtId="0" fontId="25" fillId="0" borderId="5" xfId="3" applyFont="1" applyFill="1" applyBorder="1" applyAlignment="1">
      <alignment horizontal="left" vertical="center" wrapText="1"/>
    </xf>
    <xf numFmtId="0" fontId="27" fillId="0" borderId="5" xfId="0" applyFont="1" applyBorder="1" applyAlignment="1">
      <alignment vertical="center" wrapText="1"/>
    </xf>
    <xf numFmtId="0" fontId="11" fillId="4" borderId="5" xfId="0" applyFont="1" applyFill="1" applyBorder="1" applyAlignment="1">
      <alignment horizontal="center" vertical="center"/>
    </xf>
    <xf numFmtId="0" fontId="11" fillId="4" borderId="5" xfId="0" applyFont="1" applyFill="1" applyBorder="1" applyAlignment="1">
      <alignment horizontal="left" vertical="center" wrapText="1"/>
    </xf>
    <xf numFmtId="0" fontId="25" fillId="4" borderId="5" xfId="0" applyFont="1" applyFill="1" applyBorder="1" applyAlignment="1">
      <alignment horizontal="left" vertical="center" wrapText="1"/>
    </xf>
    <xf numFmtId="0" fontId="11" fillId="0" borderId="5" xfId="0" applyFont="1" applyBorder="1" applyAlignment="1">
      <alignment vertical="center" wrapText="1"/>
    </xf>
    <xf numFmtId="0" fontId="25" fillId="0" borderId="5" xfId="0" applyFont="1" applyBorder="1" applyAlignment="1">
      <alignment vertical="center" wrapText="1"/>
    </xf>
    <xf numFmtId="0" fontId="23" fillId="0" borderId="5" xfId="0" applyFont="1" applyFill="1" applyBorder="1" applyAlignment="1">
      <alignment horizontal="left" vertical="center" wrapText="1"/>
    </xf>
    <xf numFmtId="0" fontId="23" fillId="0" borderId="5" xfId="0" applyFont="1" applyFill="1" applyBorder="1" applyAlignment="1">
      <alignment horizontal="center" vertical="center"/>
    </xf>
    <xf numFmtId="0" fontId="25" fillId="0" borderId="5" xfId="0" applyFont="1" applyFill="1" applyBorder="1" applyAlignment="1">
      <alignment horizontal="center" vertical="center" wrapText="1"/>
    </xf>
    <xf numFmtId="0" fontId="22" fillId="0" borderId="5" xfId="3" applyFont="1" applyBorder="1" applyAlignment="1">
      <alignment horizontal="center" vertical="center"/>
    </xf>
    <xf numFmtId="0" fontId="11" fillId="6" borderId="5" xfId="0" applyNumberFormat="1" applyFont="1" applyFill="1" applyBorder="1" applyAlignment="1">
      <alignment horizontal="center" vertical="center"/>
    </xf>
    <xf numFmtId="3" fontId="22" fillId="6" borderId="5" xfId="0" applyNumberFormat="1" applyFont="1" applyFill="1" applyBorder="1" applyAlignment="1">
      <alignment horizontal="center" vertical="center"/>
    </xf>
    <xf numFmtId="0" fontId="27" fillId="0" borderId="5" xfId="0" applyFont="1" applyBorder="1" applyAlignment="1">
      <alignment horizontal="left" vertical="center" wrapText="1"/>
    </xf>
    <xf numFmtId="2" fontId="22" fillId="6" borderId="5" xfId="3" applyNumberFormat="1" applyFont="1" applyFill="1" applyBorder="1" applyAlignment="1">
      <alignment horizontal="center" vertical="center"/>
    </xf>
    <xf numFmtId="0" fontId="28" fillId="0" borderId="5" xfId="0" applyFont="1" applyBorder="1" applyAlignment="1">
      <alignment vertical="center" wrapText="1"/>
    </xf>
    <xf numFmtId="0" fontId="22" fillId="0" borderId="5" xfId="0" applyFont="1" applyBorder="1" applyAlignment="1">
      <alignment horizontal="center" vertical="center"/>
    </xf>
    <xf numFmtId="0" fontId="22" fillId="0" borderId="5" xfId="0" applyFont="1" applyBorder="1" applyAlignment="1">
      <alignment vertical="center" wrapText="1"/>
    </xf>
    <xf numFmtId="0" fontId="22" fillId="0" borderId="5" xfId="3" applyFont="1" applyFill="1" applyBorder="1" applyAlignment="1">
      <alignment horizontal="center" vertical="center"/>
    </xf>
    <xf numFmtId="0" fontId="26" fillId="0" borderId="5" xfId="0" applyFont="1" applyFill="1" applyBorder="1" applyAlignment="1">
      <alignment vertical="center" wrapText="1"/>
    </xf>
    <xf numFmtId="164" fontId="23" fillId="0" borderId="5" xfId="2" applyFont="1" applyFill="1" applyBorder="1" applyAlignment="1">
      <alignment horizontal="left" vertical="center" wrapText="1"/>
    </xf>
    <xf numFmtId="164" fontId="23" fillId="0" borderId="5" xfId="2" applyFont="1" applyFill="1" applyBorder="1" applyAlignment="1">
      <alignment horizontal="center" vertical="center"/>
    </xf>
    <xf numFmtId="0" fontId="11" fillId="0" borderId="5" xfId="3" applyFont="1" applyFill="1" applyBorder="1" applyAlignment="1">
      <alignment vertical="center" wrapText="1"/>
    </xf>
    <xf numFmtId="0" fontId="22" fillId="0" borderId="5" xfId="3" applyFont="1" applyBorder="1" applyAlignment="1">
      <alignment horizontal="left" vertical="center" wrapText="1"/>
    </xf>
    <xf numFmtId="0" fontId="22" fillId="6" borderId="5" xfId="3" applyFont="1" applyFill="1" applyBorder="1" applyAlignment="1">
      <alignment horizontal="center" vertical="center"/>
    </xf>
    <xf numFmtId="0" fontId="22" fillId="0" borderId="5" xfId="3" applyFont="1" applyFill="1" applyBorder="1" applyAlignment="1">
      <alignment horizontal="left" vertical="center" wrapText="1"/>
    </xf>
    <xf numFmtId="0" fontId="27" fillId="0" borderId="5" xfId="0" applyFont="1" applyFill="1" applyBorder="1" applyAlignment="1">
      <alignment vertical="center" wrapText="1"/>
    </xf>
    <xf numFmtId="0" fontId="26" fillId="0" borderId="5" xfId="3" applyFont="1" applyFill="1" applyBorder="1" applyAlignment="1">
      <alignment horizontal="left" vertical="center" wrapText="1"/>
    </xf>
    <xf numFmtId="0" fontId="25" fillId="0" borderId="5" xfId="0" applyFont="1" applyFill="1" applyBorder="1" applyAlignment="1">
      <alignment vertical="center" wrapText="1"/>
    </xf>
    <xf numFmtId="0" fontId="22" fillId="0" borderId="5" xfId="0" applyFont="1" applyFill="1" applyBorder="1" applyAlignment="1">
      <alignment vertical="center" wrapText="1"/>
    </xf>
    <xf numFmtId="0" fontId="3"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25" fillId="0" borderId="0" xfId="0" applyFont="1" applyBorder="1" applyAlignment="1">
      <alignment horizontal="left" vertical="center" wrapText="1"/>
    </xf>
    <xf numFmtId="0" fontId="20" fillId="7" borderId="5"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0" fillId="0" borderId="0" xfId="0" applyAlignment="1">
      <alignment horizontal="center" wrapText="1"/>
    </xf>
    <xf numFmtId="0" fontId="13" fillId="0" borderId="0" xfId="0" applyFont="1" applyAlignment="1">
      <alignment horizontal="center"/>
    </xf>
    <xf numFmtId="0" fontId="0" fillId="0" borderId="0" xfId="0" applyAlignment="1">
      <alignment horizont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4" xfId="0" applyFont="1" applyFill="1" applyBorder="1" applyAlignment="1">
      <alignment horizontal="center" vertical="center"/>
    </xf>
    <xf numFmtId="0" fontId="2" fillId="10" borderId="3" xfId="0" applyFont="1" applyFill="1" applyBorder="1" applyAlignment="1">
      <alignment horizontal="center" vertical="center"/>
    </xf>
    <xf numFmtId="0" fontId="2" fillId="11" borderId="5" xfId="0" applyFont="1" applyFill="1" applyBorder="1" applyAlignment="1">
      <alignment horizontal="center" vertical="center"/>
    </xf>
    <xf numFmtId="0" fontId="20" fillId="12" borderId="5" xfId="0" applyFont="1" applyFill="1" applyBorder="1" applyAlignment="1">
      <alignment horizontal="center" vertical="center" wrapText="1"/>
    </xf>
    <xf numFmtId="0" fontId="20" fillId="13" borderId="5" xfId="0" applyFont="1" applyFill="1" applyBorder="1" applyAlignment="1">
      <alignment horizontal="center" vertical="center" wrapText="1"/>
    </xf>
  </cellXfs>
  <cellStyles count="5">
    <cellStyle name="Excel Built-in Normal" xfId="2"/>
    <cellStyle name="Excel Built-in Normal 2" xfId="4"/>
    <cellStyle name="Hypertextový odkaz" xfId="1" builtinId="8"/>
    <cellStyle name="normální" xfId="0" builtinId="0"/>
    <cellStyle name="Normální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1095375</xdr:colOff>
      <xdr:row>0</xdr:row>
      <xdr:rowOff>361127</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95275" y="0"/>
          <a:ext cx="3533775" cy="361127"/>
        </a:xfrm>
        <a:prstGeom prst="rect">
          <a:avLst/>
        </a:prstGeom>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theo.simko@maltezskapomoc.cz" TargetMode="External"/><Relationship Id="rId18" Type="http://schemas.openxmlformats.org/officeDocument/2006/relationships/hyperlink" Target="mailto:vase.harmonie@seznam.cz" TargetMode="External"/><Relationship Id="rId26" Type="http://schemas.openxmlformats.org/officeDocument/2006/relationships/hyperlink" Target="mailto:jelinkova@laznedubi.cz" TargetMode="External"/><Relationship Id="rId39" Type="http://schemas.openxmlformats.org/officeDocument/2006/relationships/hyperlink" Target="http://iregistr.mpsv.cz/socreg/detail_poskytovatele.do?SUBSESSION_ID=1411996947329_21&amp;706f=8fb812d16deecd9d" TargetMode="External"/><Relationship Id="rId21" Type="http://schemas.openxmlformats.org/officeDocument/2006/relationships/hyperlink" Target="mailto:jipro@domov-potoky.cz" TargetMode="External"/><Relationship Id="rId34" Type="http://schemas.openxmlformats.org/officeDocument/2006/relationships/hyperlink" Target="mailto:j.kozesnik@nadeje.cz" TargetMode="External"/><Relationship Id="rId42" Type="http://schemas.openxmlformats.org/officeDocument/2006/relationships/hyperlink" Target="mailto:theo.simko@maltezskapomoc.cz" TargetMode="External"/><Relationship Id="rId47" Type="http://schemas.openxmlformats.org/officeDocument/2006/relationships/hyperlink" Target="mailto:ad@fchltm.cz" TargetMode="External"/><Relationship Id="rId50" Type="http://schemas.openxmlformats.org/officeDocument/2006/relationships/hyperlink" Target="mailto:info@dsshaj.cz" TargetMode="External"/><Relationship Id="rId55" Type="http://schemas.openxmlformats.org/officeDocument/2006/relationships/comments" Target="../comments1.xml"/><Relationship Id="rId7" Type="http://schemas.openxmlformats.org/officeDocument/2006/relationships/hyperlink" Target="mailto:hostka@hostka.cz" TargetMode="External"/><Relationship Id="rId12" Type="http://schemas.openxmlformats.org/officeDocument/2006/relationships/hyperlink" Target="mailto:theo.simko@maltezskapomoc.cz" TargetMode="External"/><Relationship Id="rId17" Type="http://schemas.openxmlformats.org/officeDocument/2006/relationships/hyperlink" Target="mailto:dsslitvinov@dsslitvinov.cz" TargetMode="External"/><Relationship Id="rId25" Type="http://schemas.openxmlformats.org/officeDocument/2006/relationships/hyperlink" Target="mailto:jelinkova@laznedubi.cz" TargetMode="External"/><Relationship Id="rId33" Type="http://schemas.openxmlformats.org/officeDocument/2006/relationships/hyperlink" Target="mailto:m.chrzova@nadeje.cz" TargetMode="External"/><Relationship Id="rId38" Type="http://schemas.openxmlformats.org/officeDocument/2006/relationships/hyperlink" Target="mailto:sucha@arkadie.cz" TargetMode="External"/><Relationship Id="rId46" Type="http://schemas.openxmlformats.org/officeDocument/2006/relationships/hyperlink" Target="http://iregistr.mpsv.cz/socreg/detail_poskytovatele.do?SUBSESSION_ID=1415004557514_7&amp;706f=eb42ee043bd1bd7c" TargetMode="External"/><Relationship Id="rId2" Type="http://schemas.openxmlformats.org/officeDocument/2006/relationships/hyperlink" Target="mailto:cck.decin@seznam.cz" TargetMode="External"/><Relationship Id="rId16" Type="http://schemas.openxmlformats.org/officeDocument/2006/relationships/hyperlink" Target="mailto:dsslitvinov@dsslitvinov.cz" TargetMode="External"/><Relationship Id="rId20" Type="http://schemas.openxmlformats.org/officeDocument/2006/relationships/hyperlink" Target="mailto:info@domov-potoky.cz" TargetMode="External"/><Relationship Id="rId29" Type="http://schemas.openxmlformats.org/officeDocument/2006/relationships/hyperlink" Target="mailto:jelinkova@laznedubi.cz" TargetMode="External"/><Relationship Id="rId41" Type="http://schemas.openxmlformats.org/officeDocument/2006/relationships/hyperlink" Target="mailto:theo.simko@maltezskapomoc.cz" TargetMode="External"/><Relationship Id="rId54" Type="http://schemas.openxmlformats.org/officeDocument/2006/relationships/vmlDrawing" Target="../drawings/vmlDrawing1.vml"/><Relationship Id="rId1" Type="http://schemas.openxmlformats.org/officeDocument/2006/relationships/hyperlink" Target="mailto:opora.ul@centrum.cz" TargetMode="External"/><Relationship Id="rId6" Type="http://schemas.openxmlformats.org/officeDocument/2006/relationships/hyperlink" Target="mailto:hostka@hostka.cz" TargetMode="External"/><Relationship Id="rId11" Type="http://schemas.openxmlformats.org/officeDocument/2006/relationships/hyperlink" Target="mailto:adpslunicko@seznam.cz" TargetMode="External"/><Relationship Id="rId24" Type="http://schemas.openxmlformats.org/officeDocument/2006/relationships/hyperlink" Target="mailto:jelinkova@laznedubi.cz" TargetMode="External"/><Relationship Id="rId32" Type="http://schemas.openxmlformats.org/officeDocument/2006/relationships/hyperlink" Target="mailto:m.chrzova@nadeje.cz" TargetMode="External"/><Relationship Id="rId37" Type="http://schemas.openxmlformats.org/officeDocument/2006/relationships/hyperlink" Target="http://iregistr.mpsv.cz/socreg/detail_poskytovatele.do?SUBSESSION_ID=1411988889841_11&amp;706f=1ffac5bdb6fd3962" TargetMode="External"/><Relationship Id="rId40" Type="http://schemas.openxmlformats.org/officeDocument/2006/relationships/hyperlink" Target="http://iregistr.mpsv.cz/socreg/detail_poskytovatele.do?SUBSESSION_ID=1411996947329_21&amp;706f=8fb812d16deecd9d" TargetMode="External"/><Relationship Id="rId45" Type="http://schemas.openxmlformats.org/officeDocument/2006/relationships/hyperlink" Target="mailto:basnikova@tyflocentrum.cz" TargetMode="External"/><Relationship Id="rId53" Type="http://schemas.openxmlformats.org/officeDocument/2006/relationships/printerSettings" Target="../printerSettings/printerSettings1.bin"/><Relationship Id="rId5" Type="http://schemas.openxmlformats.org/officeDocument/2006/relationships/hyperlink" Target="mailto:opora.ul@centrum.cz" TargetMode="External"/><Relationship Id="rId15" Type="http://schemas.openxmlformats.org/officeDocument/2006/relationships/hyperlink" Target="mailto:kdpsestricky@seznam.cz" TargetMode="External"/><Relationship Id="rId23" Type="http://schemas.openxmlformats.org/officeDocument/2006/relationships/hyperlink" Target="mailto:info@domov-potoky.cz" TargetMode="External"/><Relationship Id="rId28" Type="http://schemas.openxmlformats.org/officeDocument/2006/relationships/hyperlink" Target="mailto:jelinkov@laznedubi.cz" TargetMode="External"/><Relationship Id="rId36" Type="http://schemas.openxmlformats.org/officeDocument/2006/relationships/hyperlink" Target="mailto:drugout@volny.cz" TargetMode="External"/><Relationship Id="rId49" Type="http://schemas.openxmlformats.org/officeDocument/2006/relationships/hyperlink" Target="mailto:kefurtova@muziazeny.cz" TargetMode="External"/><Relationship Id="rId10" Type="http://schemas.openxmlformats.org/officeDocument/2006/relationships/hyperlink" Target="mailto:adpslunicko@seznam.cz" TargetMode="External"/><Relationship Id="rId19" Type="http://schemas.openxmlformats.org/officeDocument/2006/relationships/hyperlink" Target="mailto:vase.harmonie@seznam.cz" TargetMode="External"/><Relationship Id="rId31" Type="http://schemas.openxmlformats.org/officeDocument/2006/relationships/hyperlink" Target="mailto:drabro@seznam.cz" TargetMode="External"/><Relationship Id="rId44" Type="http://schemas.openxmlformats.org/officeDocument/2006/relationships/hyperlink" Target="mailto:basnikova@tyflocentrum.cz" TargetMode="External"/><Relationship Id="rId52" Type="http://schemas.openxmlformats.org/officeDocument/2006/relationships/hyperlink" Target="mailto:os.mosty@seznam.cz" TargetMode="External"/><Relationship Id="rId4" Type="http://schemas.openxmlformats.org/officeDocument/2006/relationships/hyperlink" Target="mailto:opora.ul@centrum.cz" TargetMode="External"/><Relationship Id="rId9" Type="http://schemas.openxmlformats.org/officeDocument/2006/relationships/hyperlink" Target="mailto:cechova@hezk&#233;domy.cz" TargetMode="External"/><Relationship Id="rId14" Type="http://schemas.openxmlformats.org/officeDocument/2006/relationships/hyperlink" Target="mailto:kdpsestricky@seznam.cz" TargetMode="External"/><Relationship Id="rId22" Type="http://schemas.openxmlformats.org/officeDocument/2006/relationships/hyperlink" Target="mailto:info@domov-potoky.cz" TargetMode="External"/><Relationship Id="rId27" Type="http://schemas.openxmlformats.org/officeDocument/2006/relationships/hyperlink" Target="mailto:jelinkova@laznedubi.cz" TargetMode="External"/><Relationship Id="rId30" Type="http://schemas.openxmlformats.org/officeDocument/2006/relationships/hyperlink" Target="mailto:drabro@seznam.cz" TargetMode="External"/><Relationship Id="rId35" Type="http://schemas.openxmlformats.org/officeDocument/2006/relationships/hyperlink" Target="mailto:j.kozesnik@nadeje.cz" TargetMode="External"/><Relationship Id="rId43" Type="http://schemas.openxmlformats.org/officeDocument/2006/relationships/hyperlink" Target="mailto:vavrinecpostoloprty@seznam.cz" TargetMode="External"/><Relationship Id="rId48" Type="http://schemas.openxmlformats.org/officeDocument/2006/relationships/hyperlink" Target="mailto:jurta@jurta.cz" TargetMode="External"/><Relationship Id="rId8" Type="http://schemas.openxmlformats.org/officeDocument/2006/relationships/hyperlink" Target="mailto:cechova@hezkedomy,cz" TargetMode="External"/><Relationship Id="rId51" Type="http://schemas.openxmlformats.org/officeDocument/2006/relationships/hyperlink" Target="mailto:bydlenipastelky@seznam.cz" TargetMode="External"/><Relationship Id="rId3" Type="http://schemas.openxmlformats.org/officeDocument/2006/relationships/hyperlink" Target="mailto:cck.decin@seznam.cz"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iregistr.mpsv.cz/socreg/detail_poskytovatele.do?SUBSESSION_ID=1415004557514_7&amp;706f=eb42ee043bd1bd7c" TargetMode="External"/><Relationship Id="rId7" Type="http://schemas.openxmlformats.org/officeDocument/2006/relationships/comments" Target="../comments4.xml"/><Relationship Id="rId2" Type="http://schemas.openxmlformats.org/officeDocument/2006/relationships/hyperlink" Target="http://iregistr.mpsv.cz/socreg/detail_poskytovatele.do?SUBSESSION_ID=1411996947329_21&amp;706f=8fb812d16deecd9d" TargetMode="External"/><Relationship Id="rId1" Type="http://schemas.openxmlformats.org/officeDocument/2006/relationships/hyperlink" Target="http://iregistr.mpsv.cz/socreg/detail_poskytovatele.do?SUBSESSION_ID=1411996947329_21&amp;706f=8fb812d16deecd9d" TargetMode="External"/><Relationship Id="rId6" Type="http://schemas.openxmlformats.org/officeDocument/2006/relationships/vmlDrawing" Target="../drawings/vmlDrawing4.vml"/><Relationship Id="rId5" Type="http://schemas.openxmlformats.org/officeDocument/2006/relationships/drawing" Target="../drawings/drawing1.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XFD640"/>
  <sheetViews>
    <sheetView zoomScaleNormal="100" workbookViewId="0">
      <pane ySplit="1" topLeftCell="A610" activePane="bottomLeft" state="frozen"/>
      <selection pane="bottomLeft" activeCell="J653" sqref="J653"/>
    </sheetView>
  </sheetViews>
  <sheetFormatPr defaultRowHeight="15"/>
  <cols>
    <col min="1" max="3" width="4.140625" style="5" customWidth="1"/>
    <col min="4" max="4" width="36.140625" style="60" customWidth="1"/>
    <col min="5" max="5" width="9.140625" style="5"/>
    <col min="6" max="6" width="5.85546875" style="5" customWidth="1"/>
    <col min="7" max="7" width="4.5703125" style="60" customWidth="1"/>
    <col min="8" max="8" width="4.85546875" style="60" customWidth="1"/>
    <col min="9" max="9" width="5" style="5" customWidth="1"/>
    <col min="10" max="10" width="7" style="5" customWidth="1"/>
    <col min="11" max="11" width="8.42578125" style="5" customWidth="1"/>
    <col min="12" max="12" width="7.7109375" style="5" customWidth="1"/>
    <col min="13" max="13" width="7.85546875" style="224" customWidth="1"/>
    <col min="14" max="14" width="6.5703125" style="5" customWidth="1"/>
    <col min="15" max="15" width="6.42578125" style="224" customWidth="1"/>
    <col min="16" max="16" width="6" style="5" customWidth="1"/>
    <col min="17" max="17" width="5.85546875" style="5" customWidth="1"/>
    <col min="18" max="18" width="27.7109375" style="60" customWidth="1"/>
    <col min="19" max="19" width="54.140625" style="60" customWidth="1"/>
    <col min="20" max="20" width="62.85546875" style="60" customWidth="1"/>
    <col min="21" max="21" width="24.42578125" style="60" customWidth="1"/>
    <col min="22" max="22" width="13.140625" style="101" customWidth="1"/>
    <col min="23" max="23" width="14.42578125" customWidth="1"/>
    <col min="24" max="24" width="23.85546875" style="6" customWidth="1"/>
    <col min="25" max="25" width="20.5703125" style="60" customWidth="1"/>
    <col min="26" max="26" width="28.7109375" style="60" customWidth="1"/>
    <col min="27" max="27" width="27.28515625" style="60" customWidth="1"/>
    <col min="28" max="28" width="22.7109375" style="101" customWidth="1"/>
    <col min="29" max="29" width="18.85546875" style="60" customWidth="1"/>
    <col min="30" max="30" width="9.140625" style="6"/>
  </cols>
  <sheetData>
    <row r="1" spans="1:32" ht="72">
      <c r="A1" s="12" t="s">
        <v>0</v>
      </c>
      <c r="B1" s="13" t="s">
        <v>1</v>
      </c>
      <c r="C1" s="13" t="s">
        <v>2</v>
      </c>
      <c r="D1" s="123" t="s">
        <v>3</v>
      </c>
      <c r="E1" s="13" t="s">
        <v>4</v>
      </c>
      <c r="F1" s="13" t="s">
        <v>5</v>
      </c>
      <c r="G1" s="13" t="s">
        <v>6</v>
      </c>
      <c r="H1" s="13" t="s">
        <v>7</v>
      </c>
      <c r="I1" s="13" t="s">
        <v>8</v>
      </c>
      <c r="J1" s="13" t="s">
        <v>9</v>
      </c>
      <c r="K1" s="13" t="s">
        <v>10</v>
      </c>
      <c r="L1" s="13" t="s">
        <v>11</v>
      </c>
      <c r="M1" s="220" t="s">
        <v>12</v>
      </c>
      <c r="N1" s="13" t="s">
        <v>13</v>
      </c>
      <c r="O1" s="220" t="s">
        <v>14</v>
      </c>
      <c r="P1" s="15" t="s">
        <v>15</v>
      </c>
      <c r="Q1" s="15" t="s">
        <v>16</v>
      </c>
      <c r="R1" s="126" t="s">
        <v>2662</v>
      </c>
      <c r="S1" s="126" t="s">
        <v>18</v>
      </c>
      <c r="T1" s="113" t="s">
        <v>19</v>
      </c>
      <c r="U1" s="126" t="s">
        <v>20</v>
      </c>
      <c r="V1" s="96" t="s">
        <v>21</v>
      </c>
      <c r="W1" s="15" t="s">
        <v>22</v>
      </c>
      <c r="X1" s="122" t="s">
        <v>23</v>
      </c>
      <c r="Y1" s="113" t="s">
        <v>24</v>
      </c>
      <c r="Z1" s="126" t="s">
        <v>25</v>
      </c>
      <c r="AA1" s="126" t="s">
        <v>26</v>
      </c>
      <c r="AB1" s="96" t="s">
        <v>27</v>
      </c>
      <c r="AC1" s="113" t="s">
        <v>24</v>
      </c>
      <c r="AD1" s="122" t="s">
        <v>28</v>
      </c>
    </row>
    <row r="2" spans="1:32" ht="15" customHeight="1">
      <c r="A2" s="19" t="s">
        <v>29</v>
      </c>
      <c r="B2" s="8">
        <v>5</v>
      </c>
      <c r="C2" s="8">
        <v>1</v>
      </c>
      <c r="D2" s="22" t="s">
        <v>136</v>
      </c>
      <c r="E2" s="8">
        <v>4467601</v>
      </c>
      <c r="F2" s="81" t="s">
        <v>29</v>
      </c>
      <c r="G2" s="22" t="s">
        <v>137</v>
      </c>
      <c r="H2" s="22" t="s">
        <v>129</v>
      </c>
      <c r="I2" s="148">
        <v>0</v>
      </c>
      <c r="J2" s="148">
        <v>2</v>
      </c>
      <c r="K2" s="148">
        <v>8</v>
      </c>
      <c r="L2" s="149">
        <v>7</v>
      </c>
      <c r="M2" s="150">
        <v>4.63</v>
      </c>
      <c r="N2" s="149">
        <v>3</v>
      </c>
      <c r="O2" s="150">
        <v>0.52500000000000002</v>
      </c>
      <c r="P2" s="149">
        <f>SUM(L2,N2)</f>
        <v>10</v>
      </c>
      <c r="Q2" s="149">
        <f>SUM(M2,O2)</f>
        <v>5.1550000000000002</v>
      </c>
      <c r="R2" s="51" t="s">
        <v>131</v>
      </c>
      <c r="S2" s="22" t="s">
        <v>138</v>
      </c>
      <c r="T2" s="22" t="s">
        <v>139</v>
      </c>
      <c r="U2" s="22" t="s">
        <v>37</v>
      </c>
      <c r="V2" s="98">
        <v>39083</v>
      </c>
      <c r="W2" s="16"/>
      <c r="X2" s="7" t="s">
        <v>140</v>
      </c>
      <c r="Y2" s="22" t="s">
        <v>141</v>
      </c>
      <c r="Z2" s="22" t="s">
        <v>88</v>
      </c>
      <c r="AA2" s="22" t="s">
        <v>89</v>
      </c>
      <c r="AB2" s="99">
        <v>736482254</v>
      </c>
      <c r="AC2" s="22" t="s">
        <v>90</v>
      </c>
      <c r="AD2" s="7">
        <v>8</v>
      </c>
    </row>
    <row r="3" spans="1:32" ht="15" customHeight="1">
      <c r="A3" s="19" t="s">
        <v>29</v>
      </c>
      <c r="B3" s="19">
        <v>5</v>
      </c>
      <c r="C3" s="19">
        <v>1</v>
      </c>
      <c r="D3" s="31" t="s">
        <v>142</v>
      </c>
      <c r="E3" s="19">
        <v>5387786</v>
      </c>
      <c r="F3" s="19" t="s">
        <v>29</v>
      </c>
      <c r="G3" s="31" t="s">
        <v>143</v>
      </c>
      <c r="H3" s="31" t="s">
        <v>144</v>
      </c>
      <c r="I3" s="147">
        <v>0</v>
      </c>
      <c r="J3" s="147">
        <v>3</v>
      </c>
      <c r="K3" s="147" t="s">
        <v>145</v>
      </c>
      <c r="L3" s="147">
        <v>5</v>
      </c>
      <c r="M3" s="217">
        <v>3.5</v>
      </c>
      <c r="N3" s="147">
        <v>17</v>
      </c>
      <c r="O3" s="217">
        <v>0.87</v>
      </c>
      <c r="P3" s="147">
        <f>SUM(L3,N3)</f>
        <v>22</v>
      </c>
      <c r="Q3" s="147">
        <f>SUM(M3,O3)</f>
        <v>4.37</v>
      </c>
      <c r="R3" s="31" t="s">
        <v>146</v>
      </c>
      <c r="S3" s="31" t="s">
        <v>147</v>
      </c>
      <c r="T3" s="31" t="s">
        <v>148</v>
      </c>
      <c r="U3" s="31" t="s">
        <v>56</v>
      </c>
      <c r="V3" s="95">
        <v>39083</v>
      </c>
      <c r="W3" s="31"/>
      <c r="X3" s="46">
        <v>739769229</v>
      </c>
      <c r="Y3" s="31" t="s">
        <v>57</v>
      </c>
      <c r="Z3" s="31" t="s">
        <v>149</v>
      </c>
      <c r="AA3" s="31" t="s">
        <v>150</v>
      </c>
      <c r="AB3" s="120">
        <v>603819601</v>
      </c>
      <c r="AC3" s="31" t="s">
        <v>151</v>
      </c>
      <c r="AD3" s="61">
        <v>15</v>
      </c>
    </row>
    <row r="4" spans="1:32" ht="15" customHeight="1">
      <c r="A4" s="19" t="s">
        <v>29</v>
      </c>
      <c r="B4" s="19">
        <v>12</v>
      </c>
      <c r="C4" s="19">
        <v>1</v>
      </c>
      <c r="D4" s="31" t="s">
        <v>2158</v>
      </c>
      <c r="E4" s="19">
        <v>6343251</v>
      </c>
      <c r="F4" s="19" t="s">
        <v>29</v>
      </c>
      <c r="G4" s="31" t="s">
        <v>1391</v>
      </c>
      <c r="H4" s="31" t="s">
        <v>2121</v>
      </c>
      <c r="I4" s="147">
        <v>0</v>
      </c>
      <c r="J4" s="147">
        <v>2</v>
      </c>
      <c r="K4" s="147" t="s">
        <v>2159</v>
      </c>
      <c r="L4" s="147">
        <v>10</v>
      </c>
      <c r="M4" s="217">
        <v>2.593</v>
      </c>
      <c r="N4" s="147">
        <v>1</v>
      </c>
      <c r="O4" s="217">
        <v>1</v>
      </c>
      <c r="P4" s="147">
        <f>L4+N4</f>
        <v>11</v>
      </c>
      <c r="Q4" s="147">
        <f>SUM(M4,O4)</f>
        <v>3.593</v>
      </c>
      <c r="R4" s="31" t="s">
        <v>2160</v>
      </c>
      <c r="S4" s="31" t="s">
        <v>2161</v>
      </c>
      <c r="T4" s="31" t="s">
        <v>2162</v>
      </c>
      <c r="U4" s="31" t="s">
        <v>76</v>
      </c>
      <c r="V4" s="94">
        <v>41091</v>
      </c>
      <c r="W4" s="19"/>
      <c r="X4" s="46">
        <v>739029681</v>
      </c>
      <c r="Y4" s="31" t="s">
        <v>2163</v>
      </c>
      <c r="Z4" s="31" t="s">
        <v>2164</v>
      </c>
      <c r="AA4" s="31" t="s">
        <v>118</v>
      </c>
      <c r="AB4" s="120">
        <v>739029681</v>
      </c>
      <c r="AC4" s="31" t="s">
        <v>2165</v>
      </c>
      <c r="AD4" s="46">
        <v>18</v>
      </c>
    </row>
    <row r="5" spans="1:32" ht="15" customHeight="1">
      <c r="A5" s="37" t="s">
        <v>29</v>
      </c>
      <c r="B5" s="37">
        <v>12</v>
      </c>
      <c r="C5" s="37">
        <v>1</v>
      </c>
      <c r="D5" s="59" t="s">
        <v>2661</v>
      </c>
      <c r="E5" s="37">
        <v>9082399</v>
      </c>
      <c r="F5" s="37" t="s">
        <v>29</v>
      </c>
      <c r="G5" s="59" t="s">
        <v>1391</v>
      </c>
      <c r="H5" s="59" t="s">
        <v>2166</v>
      </c>
      <c r="I5" s="149">
        <v>0</v>
      </c>
      <c r="J5" s="149">
        <v>2</v>
      </c>
      <c r="K5" s="151" t="s">
        <v>2167</v>
      </c>
      <c r="L5" s="149">
        <v>8</v>
      </c>
      <c r="M5" s="150">
        <v>2.0499999999999998</v>
      </c>
      <c r="N5" s="149">
        <v>3</v>
      </c>
      <c r="O5" s="150">
        <v>0.8</v>
      </c>
      <c r="P5" s="149">
        <f>L5+N5</f>
        <v>11</v>
      </c>
      <c r="Q5" s="149">
        <f>SUM(M5,O5)</f>
        <v>2.8499999999999996</v>
      </c>
      <c r="R5" s="59" t="s">
        <v>2160</v>
      </c>
      <c r="S5" s="59" t="s">
        <v>2168</v>
      </c>
      <c r="T5" s="59" t="s">
        <v>2169</v>
      </c>
      <c r="U5" s="59" t="s">
        <v>76</v>
      </c>
      <c r="V5" s="93">
        <v>40634</v>
      </c>
      <c r="W5" s="37"/>
      <c r="X5" s="61">
        <v>731105424</v>
      </c>
      <c r="Y5" s="59" t="s">
        <v>2170</v>
      </c>
      <c r="Z5" s="59" t="s">
        <v>2171</v>
      </c>
      <c r="AA5" s="59" t="s">
        <v>2172</v>
      </c>
      <c r="AB5" s="118">
        <v>731105424</v>
      </c>
      <c r="AC5" s="59" t="s">
        <v>2173</v>
      </c>
      <c r="AD5" s="61">
        <v>30</v>
      </c>
      <c r="AE5" s="1"/>
    </row>
    <row r="6" spans="1:32" ht="15" customHeight="1">
      <c r="A6" s="19" t="s">
        <v>29</v>
      </c>
      <c r="B6" s="19">
        <v>12</v>
      </c>
      <c r="C6" s="19">
        <v>1</v>
      </c>
      <c r="D6" s="31" t="s">
        <v>1194</v>
      </c>
      <c r="E6" s="19">
        <v>5093964</v>
      </c>
      <c r="F6" s="19" t="s">
        <v>29</v>
      </c>
      <c r="G6" s="31" t="s">
        <v>1750</v>
      </c>
      <c r="H6" s="31" t="s">
        <v>153</v>
      </c>
      <c r="I6" s="147">
        <v>8</v>
      </c>
      <c r="J6" s="147"/>
      <c r="K6" s="147"/>
      <c r="L6" s="147">
        <v>7</v>
      </c>
      <c r="M6" s="217">
        <v>1.75</v>
      </c>
      <c r="N6" s="147">
        <v>14</v>
      </c>
      <c r="O6" s="217">
        <v>0.43</v>
      </c>
      <c r="P6" s="147">
        <v>21</v>
      </c>
      <c r="Q6" s="147">
        <v>2.1800000000000002</v>
      </c>
      <c r="R6" s="31" t="s">
        <v>1774</v>
      </c>
      <c r="S6" s="31" t="s">
        <v>1759</v>
      </c>
      <c r="T6" s="31" t="s">
        <v>1760</v>
      </c>
      <c r="U6" s="31" t="s">
        <v>56</v>
      </c>
      <c r="V6" s="95">
        <v>39083</v>
      </c>
      <c r="W6" s="31"/>
      <c r="X6" s="46">
        <v>737703772</v>
      </c>
      <c r="Y6" s="31" t="s">
        <v>1755</v>
      </c>
      <c r="Z6" s="31" t="s">
        <v>1756</v>
      </c>
      <c r="AB6" s="120">
        <v>737703772</v>
      </c>
      <c r="AC6" s="31" t="s">
        <v>1757</v>
      </c>
      <c r="AD6" s="61"/>
      <c r="AE6" s="1"/>
      <c r="AF6" s="1"/>
    </row>
    <row r="7" spans="1:32" ht="15" customHeight="1">
      <c r="A7" s="24" t="s">
        <v>29</v>
      </c>
      <c r="B7" s="24">
        <v>12</v>
      </c>
      <c r="C7" s="24">
        <v>1</v>
      </c>
      <c r="D7" s="56" t="s">
        <v>1202</v>
      </c>
      <c r="E7" s="24">
        <v>2234056</v>
      </c>
      <c r="F7" s="82" t="s">
        <v>29</v>
      </c>
      <c r="G7" s="56" t="s">
        <v>1059</v>
      </c>
      <c r="H7" s="56" t="s">
        <v>1203</v>
      </c>
      <c r="I7" s="147">
        <v>0</v>
      </c>
      <c r="J7" s="153">
        <v>1</v>
      </c>
      <c r="K7" s="153">
        <v>5</v>
      </c>
      <c r="L7" s="153">
        <v>2</v>
      </c>
      <c r="M7" s="161">
        <v>1.3</v>
      </c>
      <c r="N7" s="153">
        <v>2</v>
      </c>
      <c r="O7" s="161">
        <v>1.075</v>
      </c>
      <c r="P7" s="153">
        <v>4</v>
      </c>
      <c r="Q7" s="153">
        <v>2.375</v>
      </c>
      <c r="R7" s="54" t="s">
        <v>1217</v>
      </c>
      <c r="S7" s="54" t="s">
        <v>1241</v>
      </c>
      <c r="T7" s="54" t="s">
        <v>1242</v>
      </c>
      <c r="U7" s="56" t="s">
        <v>37</v>
      </c>
      <c r="V7" s="94">
        <v>39083</v>
      </c>
      <c r="W7" s="25"/>
      <c r="X7" s="29" t="s">
        <v>1243</v>
      </c>
      <c r="Y7" s="56" t="s">
        <v>1244</v>
      </c>
      <c r="Z7" s="56" t="s">
        <v>1245</v>
      </c>
      <c r="AA7" s="56" t="s">
        <v>459</v>
      </c>
      <c r="AB7" s="117">
        <v>775866348</v>
      </c>
      <c r="AC7" s="56" t="s">
        <v>1244</v>
      </c>
      <c r="AD7" s="29">
        <v>2</v>
      </c>
    </row>
    <row r="8" spans="1:32" ht="14.25" customHeight="1">
      <c r="A8" s="24" t="s">
        <v>29</v>
      </c>
      <c r="B8" s="24">
        <v>12</v>
      </c>
      <c r="C8" s="24">
        <v>1</v>
      </c>
      <c r="D8" s="56" t="s">
        <v>1200</v>
      </c>
      <c r="E8" s="24">
        <v>2702489</v>
      </c>
      <c r="F8" s="82" t="s">
        <v>29</v>
      </c>
      <c r="G8" s="56" t="s">
        <v>1201</v>
      </c>
      <c r="H8" s="56" t="s">
        <v>194</v>
      </c>
      <c r="I8" s="147">
        <v>0</v>
      </c>
      <c r="J8" s="153">
        <v>1</v>
      </c>
      <c r="K8" s="153">
        <v>4</v>
      </c>
      <c r="L8" s="153">
        <v>5</v>
      </c>
      <c r="M8" s="161">
        <v>0.93</v>
      </c>
      <c r="N8" s="153">
        <v>3</v>
      </c>
      <c r="O8" s="161">
        <v>0.9</v>
      </c>
      <c r="P8" s="153">
        <v>8</v>
      </c>
      <c r="Q8" s="149">
        <f>SUM(M8,O8)</f>
        <v>1.83</v>
      </c>
      <c r="R8" s="56" t="s">
        <v>1217</v>
      </c>
      <c r="S8" s="54" t="s">
        <v>1235</v>
      </c>
      <c r="T8" s="54" t="s">
        <v>1236</v>
      </c>
      <c r="U8" s="56" t="s">
        <v>76</v>
      </c>
      <c r="V8" s="94">
        <v>39083</v>
      </c>
      <c r="W8" s="25"/>
      <c r="X8" s="29" t="s">
        <v>1237</v>
      </c>
      <c r="Y8" s="56" t="s">
        <v>1238</v>
      </c>
      <c r="Z8" s="56" t="s">
        <v>1239</v>
      </c>
      <c r="AA8" s="56" t="s">
        <v>1240</v>
      </c>
      <c r="AB8" s="117">
        <v>778425877</v>
      </c>
      <c r="AC8" s="56" t="s">
        <v>1238</v>
      </c>
      <c r="AD8" s="29">
        <v>1</v>
      </c>
    </row>
    <row r="9" spans="1:32">
      <c r="A9" s="8" t="s">
        <v>71</v>
      </c>
      <c r="B9" s="8">
        <v>12</v>
      </c>
      <c r="C9" s="8">
        <v>1</v>
      </c>
      <c r="D9" s="22" t="s">
        <v>1210</v>
      </c>
      <c r="E9" s="8">
        <v>4963723</v>
      </c>
      <c r="F9" s="8" t="s">
        <v>29</v>
      </c>
      <c r="G9" s="22" t="s">
        <v>2639</v>
      </c>
      <c r="H9" s="22" t="s">
        <v>73</v>
      </c>
      <c r="I9" s="149" t="s">
        <v>1196</v>
      </c>
      <c r="J9" s="149">
        <v>2</v>
      </c>
      <c r="K9" s="149">
        <v>15</v>
      </c>
      <c r="L9" s="149">
        <v>3</v>
      </c>
      <c r="M9" s="150">
        <v>2.5</v>
      </c>
      <c r="N9" s="149">
        <v>6</v>
      </c>
      <c r="O9" s="150">
        <v>1.4</v>
      </c>
      <c r="P9" s="149">
        <v>9</v>
      </c>
      <c r="Q9" s="149">
        <f>SUM(M9,O9)</f>
        <v>3.9</v>
      </c>
      <c r="R9" s="22" t="s">
        <v>1217</v>
      </c>
      <c r="S9" s="22" t="s">
        <v>1210</v>
      </c>
      <c r="T9" s="22" t="s">
        <v>2112</v>
      </c>
      <c r="U9" s="22"/>
      <c r="V9" s="98">
        <v>36526</v>
      </c>
      <c r="W9" s="22"/>
      <c r="X9" s="7">
        <v>724701600</v>
      </c>
      <c r="Y9" s="22" t="s">
        <v>2113</v>
      </c>
      <c r="Z9" s="22" t="s">
        <v>2177</v>
      </c>
      <c r="AA9" s="22" t="s">
        <v>1233</v>
      </c>
      <c r="AB9" s="99">
        <v>724701600</v>
      </c>
      <c r="AC9" s="22" t="s">
        <v>2113</v>
      </c>
      <c r="AD9" s="7"/>
    </row>
    <row r="10" spans="1:32">
      <c r="A10" s="24" t="s">
        <v>29</v>
      </c>
      <c r="B10" s="24">
        <v>12</v>
      </c>
      <c r="C10" s="24">
        <v>1</v>
      </c>
      <c r="D10" s="56" t="s">
        <v>136</v>
      </c>
      <c r="E10" s="24">
        <v>5509784</v>
      </c>
      <c r="F10" s="82" t="s">
        <v>29</v>
      </c>
      <c r="G10" s="56" t="s">
        <v>1209</v>
      </c>
      <c r="H10" s="56" t="s">
        <v>308</v>
      </c>
      <c r="I10" s="147">
        <v>0</v>
      </c>
      <c r="J10" s="153">
        <v>2</v>
      </c>
      <c r="K10" s="153">
        <v>6</v>
      </c>
      <c r="L10" s="153">
        <v>4</v>
      </c>
      <c r="M10" s="161">
        <v>3</v>
      </c>
      <c r="N10" s="153">
        <v>4</v>
      </c>
      <c r="O10" s="150">
        <v>0.52500000000000002</v>
      </c>
      <c r="P10" s="149">
        <v>8</v>
      </c>
      <c r="Q10" s="149">
        <f>SUM(M10,O10)</f>
        <v>3.5249999999999999</v>
      </c>
      <c r="R10" s="56" t="s">
        <v>1217</v>
      </c>
      <c r="S10" s="54" t="s">
        <v>1255</v>
      </c>
      <c r="T10" s="54" t="s">
        <v>139</v>
      </c>
      <c r="U10" s="56" t="s">
        <v>37</v>
      </c>
      <c r="V10" s="94">
        <v>39083</v>
      </c>
      <c r="W10" s="25"/>
      <c r="X10" s="29">
        <v>725114125</v>
      </c>
      <c r="Y10" s="56" t="s">
        <v>1256</v>
      </c>
      <c r="Z10" s="56" t="s">
        <v>88</v>
      </c>
      <c r="AA10" s="56" t="s">
        <v>89</v>
      </c>
      <c r="AB10" s="117">
        <v>736482254</v>
      </c>
      <c r="AC10" s="56" t="s">
        <v>90</v>
      </c>
      <c r="AD10" s="29">
        <v>300</v>
      </c>
    </row>
    <row r="11" spans="1:32">
      <c r="A11" s="3" t="s">
        <v>29</v>
      </c>
      <c r="B11" s="3">
        <v>12</v>
      </c>
      <c r="C11" s="3">
        <v>1</v>
      </c>
      <c r="D11" s="56" t="s">
        <v>1207</v>
      </c>
      <c r="E11" s="24">
        <v>6511261</v>
      </c>
      <c r="F11" s="82" t="s">
        <v>29</v>
      </c>
      <c r="G11" s="56" t="s">
        <v>1208</v>
      </c>
      <c r="H11" s="56" t="s">
        <v>308</v>
      </c>
      <c r="I11" s="147">
        <v>0</v>
      </c>
      <c r="J11" s="147">
        <v>2</v>
      </c>
      <c r="K11" s="147">
        <v>2</v>
      </c>
      <c r="L11" s="147">
        <v>4</v>
      </c>
      <c r="M11" s="217">
        <v>2.5</v>
      </c>
      <c r="N11" s="147">
        <v>2</v>
      </c>
      <c r="O11" s="217">
        <v>0.64</v>
      </c>
      <c r="P11" s="147">
        <v>6</v>
      </c>
      <c r="Q11" s="153">
        <v>3.14</v>
      </c>
      <c r="R11" s="56" t="s">
        <v>1217</v>
      </c>
      <c r="S11" s="54" t="s">
        <v>1249</v>
      </c>
      <c r="T11" s="54" t="s">
        <v>1250</v>
      </c>
      <c r="U11" s="56" t="s">
        <v>76</v>
      </c>
      <c r="V11" s="94">
        <v>39083</v>
      </c>
      <c r="W11" s="25"/>
      <c r="X11" s="29">
        <v>412517368</v>
      </c>
      <c r="Y11" s="56" t="s">
        <v>1251</v>
      </c>
      <c r="Z11" s="56" t="s">
        <v>1252</v>
      </c>
      <c r="AA11" s="56" t="s">
        <v>1096</v>
      </c>
      <c r="AB11" s="117">
        <v>739029679</v>
      </c>
      <c r="AC11" s="56" t="s">
        <v>1253</v>
      </c>
      <c r="AD11" s="29">
        <v>2</v>
      </c>
    </row>
    <row r="12" spans="1:32">
      <c r="A12" s="24" t="s">
        <v>29</v>
      </c>
      <c r="B12" s="24">
        <v>12</v>
      </c>
      <c r="C12" s="24">
        <v>1</v>
      </c>
      <c r="D12" s="56" t="s">
        <v>1194</v>
      </c>
      <c r="E12" s="24">
        <v>7392909</v>
      </c>
      <c r="F12" s="82" t="s">
        <v>29</v>
      </c>
      <c r="G12" s="56" t="s">
        <v>1195</v>
      </c>
      <c r="H12" s="56" t="s">
        <v>160</v>
      </c>
      <c r="I12" s="147">
        <v>0</v>
      </c>
      <c r="J12" s="153">
        <v>1</v>
      </c>
      <c r="K12" s="153">
        <v>12</v>
      </c>
      <c r="L12" s="153">
        <v>4</v>
      </c>
      <c r="M12" s="161">
        <v>0.35</v>
      </c>
      <c r="N12" s="153">
        <v>13</v>
      </c>
      <c r="O12" s="161">
        <v>0.18</v>
      </c>
      <c r="P12" s="153">
        <v>17</v>
      </c>
      <c r="Q12" s="153">
        <v>0.53</v>
      </c>
      <c r="R12" s="56" t="s">
        <v>1217</v>
      </c>
      <c r="S12" s="54" t="s">
        <v>1218</v>
      </c>
      <c r="T12" s="54" t="s">
        <v>1219</v>
      </c>
      <c r="U12" s="56" t="s">
        <v>56</v>
      </c>
      <c r="V12" s="94">
        <v>41640</v>
      </c>
      <c r="W12" s="25"/>
      <c r="X12" s="29" t="s">
        <v>1220</v>
      </c>
      <c r="Y12" s="56" t="s">
        <v>1221</v>
      </c>
      <c r="Z12" s="56" t="s">
        <v>1222</v>
      </c>
      <c r="AA12" s="56" t="s">
        <v>1223</v>
      </c>
      <c r="AB12" s="117">
        <v>412510259</v>
      </c>
      <c r="AC12" s="56" t="s">
        <v>1221</v>
      </c>
      <c r="AD12" s="29">
        <v>1</v>
      </c>
    </row>
    <row r="13" spans="1:32">
      <c r="A13" s="24" t="s">
        <v>29</v>
      </c>
      <c r="B13" s="24">
        <v>5</v>
      </c>
      <c r="C13" s="24">
        <v>1</v>
      </c>
      <c r="D13" s="56" t="s">
        <v>99</v>
      </c>
      <c r="E13" s="24">
        <v>3635249</v>
      </c>
      <c r="F13" s="24" t="s">
        <v>29</v>
      </c>
      <c r="G13" s="56" t="s">
        <v>152</v>
      </c>
      <c r="H13" s="56" t="s">
        <v>2638</v>
      </c>
      <c r="I13" s="153">
        <v>0</v>
      </c>
      <c r="J13" s="153">
        <v>5</v>
      </c>
      <c r="K13" s="153">
        <v>0</v>
      </c>
      <c r="L13" s="153">
        <v>3</v>
      </c>
      <c r="M13" s="161">
        <v>3</v>
      </c>
      <c r="N13" s="153">
        <v>2</v>
      </c>
      <c r="O13" s="161">
        <v>2</v>
      </c>
      <c r="P13" s="153">
        <f>SUM(L13,N13)</f>
        <v>5</v>
      </c>
      <c r="Q13" s="153">
        <f>SUM(M13,O13)</f>
        <v>5</v>
      </c>
      <c r="R13" s="56" t="s">
        <v>108</v>
      </c>
      <c r="S13" s="56" t="s">
        <v>99</v>
      </c>
      <c r="T13" s="56" t="s">
        <v>101</v>
      </c>
      <c r="U13" s="56" t="s">
        <v>102</v>
      </c>
      <c r="V13" s="93">
        <v>41852</v>
      </c>
      <c r="W13" s="24"/>
      <c r="X13" s="29">
        <v>605769962</v>
      </c>
      <c r="Y13" s="59" t="s">
        <v>103</v>
      </c>
      <c r="Z13" s="56" t="s">
        <v>104</v>
      </c>
      <c r="AA13" s="56" t="s">
        <v>80</v>
      </c>
      <c r="AB13" s="117">
        <v>605769962</v>
      </c>
      <c r="AC13" s="31" t="s">
        <v>103</v>
      </c>
      <c r="AD13" s="7"/>
    </row>
    <row r="14" spans="1:32">
      <c r="A14" s="8" t="s">
        <v>29</v>
      </c>
      <c r="B14" s="17">
        <v>5</v>
      </c>
      <c r="C14" s="17">
        <v>1</v>
      </c>
      <c r="D14" s="22" t="s">
        <v>42</v>
      </c>
      <c r="E14" s="8">
        <v>2740854</v>
      </c>
      <c r="F14" s="8" t="s">
        <v>29</v>
      </c>
      <c r="G14" s="22" t="s">
        <v>43</v>
      </c>
      <c r="H14" s="22" t="s">
        <v>44</v>
      </c>
      <c r="I14" s="148">
        <v>0</v>
      </c>
      <c r="J14" s="148">
        <v>6</v>
      </c>
      <c r="K14" s="148">
        <v>0</v>
      </c>
      <c r="L14" s="149">
        <v>7</v>
      </c>
      <c r="M14" s="150">
        <v>6</v>
      </c>
      <c r="N14" s="149">
        <v>2</v>
      </c>
      <c r="O14" s="150">
        <v>0.83</v>
      </c>
      <c r="P14" s="149">
        <f>SUM(L14,N14)</f>
        <v>9</v>
      </c>
      <c r="Q14" s="149">
        <f>SUM(M14,O14)</f>
        <v>6.83</v>
      </c>
      <c r="R14" s="22" t="s">
        <v>45</v>
      </c>
      <c r="S14" s="22" t="s">
        <v>46</v>
      </c>
      <c r="T14" s="22" t="s">
        <v>47</v>
      </c>
      <c r="U14" s="22" t="s">
        <v>37</v>
      </c>
      <c r="V14" s="98">
        <v>40026</v>
      </c>
      <c r="W14" s="16"/>
      <c r="X14" s="7">
        <v>412517062</v>
      </c>
      <c r="Y14" s="59" t="s">
        <v>48</v>
      </c>
      <c r="Z14" s="22" t="s">
        <v>49</v>
      </c>
      <c r="AA14" s="22" t="s">
        <v>50</v>
      </c>
      <c r="AB14" s="99">
        <v>608870737</v>
      </c>
      <c r="AC14" s="31" t="s">
        <v>48</v>
      </c>
      <c r="AD14" s="7">
        <v>6</v>
      </c>
    </row>
    <row r="15" spans="1:32" ht="15" customHeight="1">
      <c r="A15" s="24" t="s">
        <v>29</v>
      </c>
      <c r="B15" s="24">
        <v>12</v>
      </c>
      <c r="C15" s="24">
        <v>1</v>
      </c>
      <c r="D15" s="56" t="s">
        <v>1194</v>
      </c>
      <c r="E15" s="24">
        <v>6849315</v>
      </c>
      <c r="F15" s="82" t="s">
        <v>29</v>
      </c>
      <c r="G15" s="56" t="s">
        <v>1195</v>
      </c>
      <c r="H15" s="56" t="s">
        <v>144</v>
      </c>
      <c r="I15" s="147">
        <v>0</v>
      </c>
      <c r="J15" s="153">
        <v>2</v>
      </c>
      <c r="K15" s="153">
        <v>12</v>
      </c>
      <c r="L15" s="153">
        <v>5</v>
      </c>
      <c r="M15" s="161">
        <v>0.69</v>
      </c>
      <c r="N15" s="153">
        <v>14</v>
      </c>
      <c r="O15" s="161">
        <v>0.67400000000000004</v>
      </c>
      <c r="P15" s="153">
        <v>19</v>
      </c>
      <c r="Q15" s="153">
        <v>1.3639999999999999</v>
      </c>
      <c r="R15" s="56" t="s">
        <v>1257</v>
      </c>
      <c r="S15" s="56" t="s">
        <v>1218</v>
      </c>
      <c r="T15" s="56" t="s">
        <v>1258</v>
      </c>
      <c r="U15" s="56" t="s">
        <v>56</v>
      </c>
      <c r="V15" s="94">
        <v>39448</v>
      </c>
      <c r="W15" s="25"/>
      <c r="X15" s="29" t="s">
        <v>1259</v>
      </c>
      <c r="Y15" s="59" t="s">
        <v>1221</v>
      </c>
      <c r="Z15" s="56" t="s">
        <v>1222</v>
      </c>
      <c r="AA15" s="56" t="s">
        <v>1223</v>
      </c>
      <c r="AB15" s="117" t="s">
        <v>1260</v>
      </c>
      <c r="AC15" s="31" t="s">
        <v>1221</v>
      </c>
      <c r="AD15" s="29">
        <v>11</v>
      </c>
    </row>
    <row r="16" spans="1:32">
      <c r="A16" s="24" t="s">
        <v>29</v>
      </c>
      <c r="B16" s="24">
        <v>12</v>
      </c>
      <c r="C16" s="24">
        <v>1</v>
      </c>
      <c r="D16" s="56" t="s">
        <v>1199</v>
      </c>
      <c r="E16" s="24">
        <v>3097184</v>
      </c>
      <c r="F16" s="24" t="s">
        <v>29</v>
      </c>
      <c r="G16" s="56" t="s">
        <v>182</v>
      </c>
      <c r="H16" s="56" t="s">
        <v>153</v>
      </c>
      <c r="I16" s="153">
        <v>0</v>
      </c>
      <c r="J16" s="153">
        <v>1</v>
      </c>
      <c r="K16" s="153" t="s">
        <v>2188</v>
      </c>
      <c r="L16" s="153">
        <v>2</v>
      </c>
      <c r="M16" s="161">
        <v>0.5</v>
      </c>
      <c r="N16" s="153">
        <v>1</v>
      </c>
      <c r="O16" s="161">
        <v>0.2</v>
      </c>
      <c r="P16" s="153">
        <f>L16+N16</f>
        <v>3</v>
      </c>
      <c r="Q16" s="153">
        <f t="shared" ref="Q16:Q21" si="0">SUM(M16,O16)</f>
        <v>0.7</v>
      </c>
      <c r="R16" s="56" t="s">
        <v>2185</v>
      </c>
      <c r="S16" s="56" t="s">
        <v>1229</v>
      </c>
      <c r="T16" s="56" t="s">
        <v>1262</v>
      </c>
      <c r="U16" s="56" t="s">
        <v>76</v>
      </c>
      <c r="V16" s="93">
        <v>40909</v>
      </c>
      <c r="W16" s="56"/>
      <c r="X16" s="29">
        <v>472745159</v>
      </c>
      <c r="Y16" s="59" t="s">
        <v>1231</v>
      </c>
      <c r="Z16" s="56" t="s">
        <v>1232</v>
      </c>
      <c r="AA16" s="56" t="s">
        <v>1233</v>
      </c>
      <c r="AB16" s="117">
        <v>734570027</v>
      </c>
      <c r="AC16" s="31" t="s">
        <v>1234</v>
      </c>
      <c r="AD16" s="29">
        <v>15</v>
      </c>
    </row>
    <row r="17" spans="1:30">
      <c r="A17" s="19" t="s">
        <v>29</v>
      </c>
      <c r="B17" s="19">
        <v>12</v>
      </c>
      <c r="C17" s="19">
        <v>1</v>
      </c>
      <c r="D17" s="31" t="s">
        <v>2190</v>
      </c>
      <c r="E17" s="19">
        <v>3303922</v>
      </c>
      <c r="F17" s="19" t="s">
        <v>29</v>
      </c>
      <c r="G17" s="31" t="s">
        <v>411</v>
      </c>
      <c r="H17" s="31" t="s">
        <v>129</v>
      </c>
      <c r="I17" s="147">
        <v>0</v>
      </c>
      <c r="J17" s="147">
        <v>1</v>
      </c>
      <c r="K17" s="147">
        <v>0</v>
      </c>
      <c r="L17" s="147">
        <v>1</v>
      </c>
      <c r="M17" s="217">
        <v>1</v>
      </c>
      <c r="N17" s="147">
        <v>0</v>
      </c>
      <c r="O17" s="217">
        <v>0</v>
      </c>
      <c r="P17" s="147">
        <f>L17+N17</f>
        <v>1</v>
      </c>
      <c r="Q17" s="149">
        <f t="shared" si="0"/>
        <v>1</v>
      </c>
      <c r="R17" s="31" t="s">
        <v>2185</v>
      </c>
      <c r="S17" s="31" t="s">
        <v>2190</v>
      </c>
      <c r="T17" s="31" t="s">
        <v>2191</v>
      </c>
      <c r="U17" s="31" t="s">
        <v>111</v>
      </c>
      <c r="V17" s="95">
        <v>39083</v>
      </c>
      <c r="W17" s="31"/>
      <c r="X17" s="46">
        <v>412531095</v>
      </c>
      <c r="Y17" s="59" t="s">
        <v>2192</v>
      </c>
      <c r="Z17" s="31" t="s">
        <v>2193</v>
      </c>
      <c r="AA17" s="31" t="s">
        <v>2194</v>
      </c>
      <c r="AB17" s="120">
        <v>412531095</v>
      </c>
      <c r="AC17" s="31" t="s">
        <v>2192</v>
      </c>
      <c r="AD17" s="7">
        <v>16</v>
      </c>
    </row>
    <row r="18" spans="1:30">
      <c r="A18" s="24" t="s">
        <v>29</v>
      </c>
      <c r="B18" s="24">
        <v>12</v>
      </c>
      <c r="C18" s="24">
        <v>1</v>
      </c>
      <c r="D18" s="56" t="s">
        <v>2183</v>
      </c>
      <c r="E18" s="24">
        <v>4185969</v>
      </c>
      <c r="F18" s="24" t="s">
        <v>29</v>
      </c>
      <c r="G18" s="56" t="s">
        <v>411</v>
      </c>
      <c r="H18" s="56" t="s">
        <v>93</v>
      </c>
      <c r="I18" s="153">
        <v>0</v>
      </c>
      <c r="J18" s="153">
        <v>1</v>
      </c>
      <c r="K18" s="153" t="s">
        <v>2184</v>
      </c>
      <c r="L18" s="153">
        <v>3</v>
      </c>
      <c r="M18" s="161">
        <v>2.4</v>
      </c>
      <c r="N18" s="153">
        <v>3</v>
      </c>
      <c r="O18" s="161">
        <v>0.6</v>
      </c>
      <c r="P18" s="153">
        <f>L18+N18</f>
        <v>6</v>
      </c>
      <c r="Q18" s="149">
        <f t="shared" si="0"/>
        <v>3</v>
      </c>
      <c r="R18" s="56" t="s">
        <v>2185</v>
      </c>
      <c r="S18" s="56" t="s">
        <v>2186</v>
      </c>
      <c r="T18" s="56" t="s">
        <v>2187</v>
      </c>
      <c r="U18" s="56" t="s">
        <v>37</v>
      </c>
      <c r="V18" s="94">
        <v>39448</v>
      </c>
      <c r="W18" s="56"/>
      <c r="X18" s="29">
        <v>606622119</v>
      </c>
      <c r="Y18" s="59" t="s">
        <v>116</v>
      </c>
      <c r="Z18" s="56" t="s">
        <v>117</v>
      </c>
      <c r="AA18" s="56" t="s">
        <v>1410</v>
      </c>
      <c r="AB18" s="117">
        <v>412539110</v>
      </c>
      <c r="AC18" s="31" t="s">
        <v>116</v>
      </c>
      <c r="AD18" s="29">
        <v>85</v>
      </c>
    </row>
    <row r="19" spans="1:30" ht="15" customHeight="1">
      <c r="A19" s="19" t="s">
        <v>29</v>
      </c>
      <c r="B19" s="19">
        <v>12</v>
      </c>
      <c r="C19" s="19">
        <v>1</v>
      </c>
      <c r="D19" s="31" t="s">
        <v>1215</v>
      </c>
      <c r="E19" s="19">
        <v>3356067</v>
      </c>
      <c r="F19" s="19" t="s">
        <v>29</v>
      </c>
      <c r="G19" s="31" t="s">
        <v>2199</v>
      </c>
      <c r="H19" s="31" t="s">
        <v>144</v>
      </c>
      <c r="I19" s="147">
        <v>0</v>
      </c>
      <c r="J19" s="147">
        <v>0</v>
      </c>
      <c r="K19" s="147" t="s">
        <v>2195</v>
      </c>
      <c r="L19" s="147">
        <v>7</v>
      </c>
      <c r="M19" s="217">
        <v>4.1500000000000004</v>
      </c>
      <c r="N19" s="147">
        <v>2</v>
      </c>
      <c r="O19" s="217">
        <v>0.55000000000000004</v>
      </c>
      <c r="P19" s="147">
        <f>(L19+N19)</f>
        <v>9</v>
      </c>
      <c r="Q19" s="147">
        <f t="shared" si="0"/>
        <v>4.7</v>
      </c>
      <c r="R19" s="31" t="s">
        <v>2196</v>
      </c>
      <c r="S19" s="31" t="s">
        <v>2200</v>
      </c>
      <c r="T19" s="31" t="s">
        <v>2201</v>
      </c>
      <c r="U19" s="31" t="s">
        <v>37</v>
      </c>
      <c r="V19" s="94">
        <v>41183</v>
      </c>
      <c r="W19" s="19"/>
      <c r="X19" s="46">
        <v>731653326</v>
      </c>
      <c r="Y19" s="59" t="s">
        <v>1277</v>
      </c>
      <c r="Z19" s="31" t="s">
        <v>1278</v>
      </c>
      <c r="AA19" s="31" t="s">
        <v>1268</v>
      </c>
      <c r="AB19" s="120">
        <v>731653326</v>
      </c>
      <c r="AC19" s="31" t="s">
        <v>1277</v>
      </c>
      <c r="AD19" s="46">
        <v>2</v>
      </c>
    </row>
    <row r="20" spans="1:30" s="43" customFormat="1">
      <c r="A20" s="24" t="s">
        <v>29</v>
      </c>
      <c r="B20" s="24">
        <v>12</v>
      </c>
      <c r="C20" s="24">
        <v>1</v>
      </c>
      <c r="D20" s="56" t="s">
        <v>1212</v>
      </c>
      <c r="E20" s="24">
        <v>4715430</v>
      </c>
      <c r="F20" s="24" t="s">
        <v>29</v>
      </c>
      <c r="G20" s="56" t="s">
        <v>1743</v>
      </c>
      <c r="H20" s="56" t="s">
        <v>144</v>
      </c>
      <c r="I20" s="153">
        <v>0</v>
      </c>
      <c r="J20" s="153">
        <v>3</v>
      </c>
      <c r="K20" s="153" t="s">
        <v>2195</v>
      </c>
      <c r="L20" s="153">
        <v>10</v>
      </c>
      <c r="M20" s="161">
        <v>3.25</v>
      </c>
      <c r="N20" s="153">
        <v>6</v>
      </c>
      <c r="O20" s="161">
        <v>1.2</v>
      </c>
      <c r="P20" s="153">
        <f>(L20+N20)</f>
        <v>16</v>
      </c>
      <c r="Q20" s="153">
        <f t="shared" si="0"/>
        <v>4.45</v>
      </c>
      <c r="R20" s="56" t="s">
        <v>2196</v>
      </c>
      <c r="S20" s="56" t="s">
        <v>2655</v>
      </c>
      <c r="T20" s="56" t="s">
        <v>2197</v>
      </c>
      <c r="U20" s="56" t="s">
        <v>37</v>
      </c>
      <c r="V20" s="98">
        <v>41275</v>
      </c>
      <c r="W20" s="24"/>
      <c r="X20" s="29" t="s">
        <v>1265</v>
      </c>
      <c r="Y20" s="59" t="s">
        <v>1266</v>
      </c>
      <c r="Z20" s="56" t="s">
        <v>1267</v>
      </c>
      <c r="AA20" s="56" t="s">
        <v>1268</v>
      </c>
      <c r="AB20" s="117">
        <v>774775709</v>
      </c>
      <c r="AC20" s="31" t="s">
        <v>1269</v>
      </c>
      <c r="AD20" s="29">
        <v>20</v>
      </c>
    </row>
    <row r="21" spans="1:30">
      <c r="A21" s="11" t="s">
        <v>29</v>
      </c>
      <c r="B21" s="11">
        <v>12</v>
      </c>
      <c r="C21" s="11">
        <v>1</v>
      </c>
      <c r="D21" s="48" t="s">
        <v>186</v>
      </c>
      <c r="E21" s="11">
        <v>5735295</v>
      </c>
      <c r="F21" s="11" t="s">
        <v>29</v>
      </c>
      <c r="G21" s="48" t="s">
        <v>1741</v>
      </c>
      <c r="H21" s="48" t="s">
        <v>93</v>
      </c>
      <c r="I21" s="149">
        <v>0</v>
      </c>
      <c r="J21" s="149">
        <v>3</v>
      </c>
      <c r="K21" s="151" t="s">
        <v>2198</v>
      </c>
      <c r="L21" s="149">
        <v>1</v>
      </c>
      <c r="M21" s="150">
        <v>3.8</v>
      </c>
      <c r="N21" s="149">
        <v>4</v>
      </c>
      <c r="O21" s="150">
        <v>0.3</v>
      </c>
      <c r="P21" s="149">
        <f>(L21+N21)</f>
        <v>5</v>
      </c>
      <c r="Q21" s="149">
        <f t="shared" si="0"/>
        <v>4.0999999999999996</v>
      </c>
      <c r="R21" s="48" t="s">
        <v>2196</v>
      </c>
      <c r="S21" s="48" t="s">
        <v>186</v>
      </c>
      <c r="T21" s="48" t="s">
        <v>188</v>
      </c>
      <c r="U21" s="48" t="s">
        <v>111</v>
      </c>
      <c r="V21" s="97">
        <v>41275</v>
      </c>
      <c r="W21" s="11"/>
      <c r="X21" s="47">
        <v>412582602</v>
      </c>
      <c r="Y21" s="59" t="s">
        <v>189</v>
      </c>
      <c r="Z21" s="48" t="s">
        <v>190</v>
      </c>
      <c r="AA21" s="48" t="s">
        <v>89</v>
      </c>
      <c r="AB21" s="74">
        <v>724092351</v>
      </c>
      <c r="AC21" s="31" t="s">
        <v>189</v>
      </c>
      <c r="AD21" s="47">
        <v>15</v>
      </c>
    </row>
    <row r="22" spans="1:30">
      <c r="A22" s="19" t="s">
        <v>29</v>
      </c>
      <c r="B22" s="19">
        <v>12</v>
      </c>
      <c r="C22" s="19">
        <v>1</v>
      </c>
      <c r="D22" s="31" t="s">
        <v>1215</v>
      </c>
      <c r="E22" s="19">
        <v>2282970</v>
      </c>
      <c r="F22" s="19" t="s">
        <v>29</v>
      </c>
      <c r="G22" s="31" t="s">
        <v>798</v>
      </c>
      <c r="H22" s="31" t="s">
        <v>1216</v>
      </c>
      <c r="I22" s="147">
        <v>0</v>
      </c>
      <c r="J22" s="147">
        <v>1</v>
      </c>
      <c r="K22" s="147">
        <v>15</v>
      </c>
      <c r="L22" s="147">
        <v>5</v>
      </c>
      <c r="M22" s="217">
        <v>2.85</v>
      </c>
      <c r="N22" s="147">
        <v>2</v>
      </c>
      <c r="O22" s="217">
        <v>0.55000000000000004</v>
      </c>
      <c r="P22" s="147">
        <v>7</v>
      </c>
      <c r="Q22" s="147">
        <v>3.4000000000000004</v>
      </c>
      <c r="R22" s="31" t="s">
        <v>1261</v>
      </c>
      <c r="S22" s="31" t="s">
        <v>1275</v>
      </c>
      <c r="T22" s="31" t="s">
        <v>1276</v>
      </c>
      <c r="U22" s="31" t="s">
        <v>37</v>
      </c>
      <c r="V22" s="94">
        <v>40544</v>
      </c>
      <c r="W22" s="19"/>
      <c r="X22" s="46">
        <v>731653326</v>
      </c>
      <c r="Y22" s="59" t="s">
        <v>1277</v>
      </c>
      <c r="Z22" s="31" t="s">
        <v>1278</v>
      </c>
      <c r="AA22" s="31" t="s">
        <v>1268</v>
      </c>
      <c r="AB22" s="120">
        <v>731653326</v>
      </c>
      <c r="AC22" s="31" t="s">
        <v>1277</v>
      </c>
      <c r="AD22" s="46">
        <v>15</v>
      </c>
    </row>
    <row r="23" spans="1:30" ht="15" customHeight="1">
      <c r="A23" s="37" t="s">
        <v>29</v>
      </c>
      <c r="B23" s="37">
        <v>15</v>
      </c>
      <c r="C23" s="37">
        <v>2</v>
      </c>
      <c r="D23" s="59" t="s">
        <v>271</v>
      </c>
      <c r="E23" s="37">
        <v>2868369</v>
      </c>
      <c r="F23" s="37" t="s">
        <v>29</v>
      </c>
      <c r="G23" s="59" t="s">
        <v>272</v>
      </c>
      <c r="H23" s="59" t="s">
        <v>273</v>
      </c>
      <c r="I23" s="149">
        <v>0</v>
      </c>
      <c r="J23" s="149">
        <v>10</v>
      </c>
      <c r="K23" s="152">
        <v>0</v>
      </c>
      <c r="L23" s="149">
        <v>2</v>
      </c>
      <c r="M23" s="150">
        <v>2</v>
      </c>
      <c r="N23" s="149">
        <v>18</v>
      </c>
      <c r="O23" s="150">
        <v>1.8</v>
      </c>
      <c r="P23" s="149">
        <f>SUM(L23,N23)</f>
        <v>20</v>
      </c>
      <c r="Q23" s="149">
        <f>SUM(M23,O23)</f>
        <v>3.8</v>
      </c>
      <c r="R23" s="59" t="s">
        <v>146</v>
      </c>
      <c r="S23" s="59" t="s">
        <v>266</v>
      </c>
      <c r="T23" s="59" t="s">
        <v>267</v>
      </c>
      <c r="U23" s="59" t="s">
        <v>56</v>
      </c>
      <c r="V23" s="93">
        <v>39083</v>
      </c>
      <c r="W23" s="37"/>
      <c r="X23" s="61" t="s">
        <v>246</v>
      </c>
      <c r="Y23" s="59" t="s">
        <v>247</v>
      </c>
      <c r="Z23" s="59" t="s">
        <v>268</v>
      </c>
      <c r="AA23" s="59" t="s">
        <v>249</v>
      </c>
      <c r="AB23" s="118" t="s">
        <v>269</v>
      </c>
      <c r="AC23" s="31" t="s">
        <v>270</v>
      </c>
      <c r="AD23" s="61">
        <v>10</v>
      </c>
    </row>
    <row r="24" spans="1:30" ht="15" customHeight="1">
      <c r="A24" s="37" t="s">
        <v>29</v>
      </c>
      <c r="B24" s="37">
        <v>15</v>
      </c>
      <c r="C24" s="37">
        <v>2</v>
      </c>
      <c r="D24" s="59" t="s">
        <v>241</v>
      </c>
      <c r="E24" s="37">
        <v>4810034</v>
      </c>
      <c r="F24" s="37" t="s">
        <v>29</v>
      </c>
      <c r="G24" s="59" t="s">
        <v>159</v>
      </c>
      <c r="H24" s="59" t="s">
        <v>144</v>
      </c>
      <c r="I24" s="149">
        <v>0</v>
      </c>
      <c r="J24" s="149">
        <v>10</v>
      </c>
      <c r="K24" s="152">
        <v>0</v>
      </c>
      <c r="L24" s="149">
        <v>2</v>
      </c>
      <c r="M24" s="150">
        <v>2</v>
      </c>
      <c r="N24" s="149">
        <v>18</v>
      </c>
      <c r="O24" s="150">
        <v>1.8</v>
      </c>
      <c r="P24" s="149">
        <f>SUM(L24,N24)</f>
        <v>20</v>
      </c>
      <c r="Q24" s="149">
        <f>SUM(M24,O24)</f>
        <v>3.8</v>
      </c>
      <c r="R24" s="59" t="s">
        <v>146</v>
      </c>
      <c r="S24" s="59" t="s">
        <v>266</v>
      </c>
      <c r="T24" s="59" t="s">
        <v>267</v>
      </c>
      <c r="U24" s="59" t="s">
        <v>56</v>
      </c>
      <c r="V24" s="93">
        <v>39083</v>
      </c>
      <c r="W24" s="37"/>
      <c r="X24" s="61" t="s">
        <v>246</v>
      </c>
      <c r="Y24" s="59" t="s">
        <v>247</v>
      </c>
      <c r="Z24" s="59" t="s">
        <v>268</v>
      </c>
      <c r="AA24" s="59" t="s">
        <v>249</v>
      </c>
      <c r="AB24" s="118" t="s">
        <v>269</v>
      </c>
      <c r="AC24" s="31" t="s">
        <v>270</v>
      </c>
      <c r="AD24" s="61">
        <v>10</v>
      </c>
    </row>
    <row r="25" spans="1:30" ht="15" customHeight="1">
      <c r="A25" s="19" t="s">
        <v>29</v>
      </c>
      <c r="B25" s="19">
        <v>7</v>
      </c>
      <c r="C25" s="19">
        <v>2</v>
      </c>
      <c r="D25" s="31" t="s">
        <v>1284</v>
      </c>
      <c r="E25" s="19">
        <v>6562208</v>
      </c>
      <c r="F25" s="19" t="s">
        <v>29</v>
      </c>
      <c r="G25" s="31" t="s">
        <v>1815</v>
      </c>
      <c r="H25" s="31" t="s">
        <v>93</v>
      </c>
      <c r="I25" s="147">
        <v>0</v>
      </c>
      <c r="J25" s="147">
        <v>2</v>
      </c>
      <c r="K25" s="147">
        <v>20</v>
      </c>
      <c r="L25" s="147">
        <v>4</v>
      </c>
      <c r="M25" s="217">
        <v>4</v>
      </c>
      <c r="N25" s="147">
        <v>16</v>
      </c>
      <c r="O25" s="217">
        <v>0.7</v>
      </c>
      <c r="P25" s="147">
        <v>20</v>
      </c>
      <c r="Q25" s="149">
        <f>SUM(M25,O25)</f>
        <v>4.7</v>
      </c>
      <c r="R25" s="31" t="s">
        <v>1767</v>
      </c>
      <c r="S25" s="31" t="s">
        <v>1803</v>
      </c>
      <c r="T25" s="31" t="s">
        <v>1816</v>
      </c>
      <c r="U25" s="31" t="s">
        <v>76</v>
      </c>
      <c r="V25" s="95">
        <v>41275</v>
      </c>
      <c r="W25" s="31"/>
      <c r="X25" s="46"/>
      <c r="Y25" s="59" t="s">
        <v>1817</v>
      </c>
      <c r="Z25" s="31" t="s">
        <v>1389</v>
      </c>
      <c r="AB25" s="120">
        <v>775731346</v>
      </c>
      <c r="AC25" s="31" t="s">
        <v>1817</v>
      </c>
      <c r="AD25" s="61"/>
    </row>
    <row r="26" spans="1:30" ht="15" customHeight="1">
      <c r="A26" s="37" t="s">
        <v>29</v>
      </c>
      <c r="B26" s="37">
        <v>7</v>
      </c>
      <c r="C26" s="37">
        <v>2</v>
      </c>
      <c r="D26" s="59" t="s">
        <v>1792</v>
      </c>
      <c r="E26" s="37">
        <v>2374792</v>
      </c>
      <c r="F26" s="37" t="s">
        <v>29</v>
      </c>
      <c r="G26" s="59" t="s">
        <v>1391</v>
      </c>
      <c r="H26" s="59" t="s">
        <v>2208</v>
      </c>
      <c r="I26" s="149">
        <v>0</v>
      </c>
      <c r="J26" s="149">
        <v>2</v>
      </c>
      <c r="K26" s="151" t="s">
        <v>2209</v>
      </c>
      <c r="L26" s="149">
        <v>2</v>
      </c>
      <c r="M26" s="150">
        <v>1.5</v>
      </c>
      <c r="N26" s="149">
        <v>4</v>
      </c>
      <c r="O26" s="150">
        <v>0.48</v>
      </c>
      <c r="P26" s="149">
        <f>L26+N26</f>
        <v>6</v>
      </c>
      <c r="Q26" s="149">
        <f>SUM(M26,O26)</f>
        <v>1.98</v>
      </c>
      <c r="R26" s="59" t="s">
        <v>2160</v>
      </c>
      <c r="S26" s="59" t="s">
        <v>2210</v>
      </c>
      <c r="T26" s="59" t="s">
        <v>2211</v>
      </c>
      <c r="U26" s="59" t="s">
        <v>37</v>
      </c>
      <c r="V26" s="93">
        <v>41640</v>
      </c>
      <c r="W26" s="37"/>
      <c r="X26" s="61">
        <v>773770229</v>
      </c>
      <c r="Y26" s="59" t="s">
        <v>2212</v>
      </c>
      <c r="Z26" s="59" t="s">
        <v>2213</v>
      </c>
      <c r="AA26" s="59" t="s">
        <v>1798</v>
      </c>
      <c r="AB26" s="118">
        <v>737215395</v>
      </c>
      <c r="AC26" s="31" t="s">
        <v>2214</v>
      </c>
      <c r="AD26" s="61">
        <v>24</v>
      </c>
    </row>
    <row r="27" spans="1:30" ht="16.5" customHeight="1">
      <c r="A27" s="19" t="s">
        <v>29</v>
      </c>
      <c r="B27" s="19">
        <v>7</v>
      </c>
      <c r="C27" s="19">
        <v>2</v>
      </c>
      <c r="D27" s="31" t="s">
        <v>1284</v>
      </c>
      <c r="E27" s="19">
        <v>8090360</v>
      </c>
      <c r="F27" s="19" t="s">
        <v>29</v>
      </c>
      <c r="G27" s="31" t="s">
        <v>1807</v>
      </c>
      <c r="H27" s="31" t="s">
        <v>153</v>
      </c>
      <c r="I27" s="147">
        <v>10</v>
      </c>
      <c r="J27" s="147"/>
      <c r="K27" s="147"/>
      <c r="L27" s="147">
        <v>4</v>
      </c>
      <c r="M27" s="217">
        <v>2.4</v>
      </c>
      <c r="N27" s="147">
        <v>16</v>
      </c>
      <c r="O27" s="217">
        <v>0.5</v>
      </c>
      <c r="P27" s="147">
        <v>20</v>
      </c>
      <c r="Q27" s="149">
        <f>SUM(M27,O27)</f>
        <v>2.9</v>
      </c>
      <c r="R27" s="31" t="s">
        <v>1774</v>
      </c>
      <c r="S27" s="31" t="s">
        <v>1803</v>
      </c>
      <c r="T27" s="31" t="s">
        <v>1820</v>
      </c>
      <c r="U27" s="31" t="s">
        <v>76</v>
      </c>
      <c r="V27" s="95">
        <v>39995</v>
      </c>
      <c r="W27" s="31"/>
      <c r="X27" s="46">
        <v>474770734</v>
      </c>
      <c r="Y27" s="59" t="s">
        <v>1805</v>
      </c>
      <c r="Z27" s="31" t="s">
        <v>1389</v>
      </c>
      <c r="AA27" s="31">
        <v>474770734</v>
      </c>
      <c r="AB27" s="120" t="s">
        <v>1806</v>
      </c>
      <c r="AC27" s="31"/>
      <c r="AD27" s="61"/>
    </row>
    <row r="28" spans="1:30" s="92" customFormat="1" ht="15" customHeight="1">
      <c r="A28" s="8" t="s">
        <v>29</v>
      </c>
      <c r="B28" s="8">
        <v>7</v>
      </c>
      <c r="C28" s="8">
        <v>2</v>
      </c>
      <c r="D28" s="22" t="s">
        <v>1280</v>
      </c>
      <c r="E28" s="8">
        <v>1066993</v>
      </c>
      <c r="F28" s="8" t="s">
        <v>29</v>
      </c>
      <c r="G28" s="22" t="s">
        <v>1281</v>
      </c>
      <c r="H28" s="22" t="s">
        <v>299</v>
      </c>
      <c r="I28" s="149">
        <v>0</v>
      </c>
      <c r="J28" s="149">
        <v>1</v>
      </c>
      <c r="K28" s="149">
        <v>5</v>
      </c>
      <c r="L28" s="149">
        <v>4</v>
      </c>
      <c r="M28" s="150">
        <v>1.448</v>
      </c>
      <c r="N28" s="149">
        <v>2</v>
      </c>
      <c r="O28" s="150">
        <v>0.159</v>
      </c>
      <c r="P28" s="149">
        <v>6</v>
      </c>
      <c r="Q28" s="149">
        <f>SUM(M28,O28)</f>
        <v>1.607</v>
      </c>
      <c r="R28" s="22" t="s">
        <v>1217</v>
      </c>
      <c r="S28" s="22" t="s">
        <v>1280</v>
      </c>
      <c r="T28" s="22" t="s">
        <v>1300</v>
      </c>
      <c r="U28" s="22" t="s">
        <v>37</v>
      </c>
      <c r="V28" s="98">
        <v>39904</v>
      </c>
      <c r="W28" s="22"/>
      <c r="X28" s="7">
        <v>731963930</v>
      </c>
      <c r="Y28" s="59" t="s">
        <v>1301</v>
      </c>
      <c r="Z28" s="22" t="s">
        <v>1302</v>
      </c>
      <c r="AA28" s="22" t="s">
        <v>1303</v>
      </c>
      <c r="AB28" s="99">
        <v>731963930</v>
      </c>
      <c r="AC28" s="31" t="s">
        <v>1301</v>
      </c>
      <c r="AD28" s="7">
        <v>1</v>
      </c>
    </row>
    <row r="29" spans="1:30" s="92" customFormat="1">
      <c r="A29" s="24" t="s">
        <v>29</v>
      </c>
      <c r="B29" s="24">
        <v>7</v>
      </c>
      <c r="C29" s="24">
        <v>2</v>
      </c>
      <c r="D29" s="56" t="s">
        <v>732</v>
      </c>
      <c r="E29" s="24">
        <v>1181937</v>
      </c>
      <c r="F29" s="82" t="s">
        <v>29</v>
      </c>
      <c r="G29" s="56" t="s">
        <v>1279</v>
      </c>
      <c r="H29" s="56" t="s">
        <v>1203</v>
      </c>
      <c r="I29" s="147">
        <v>0</v>
      </c>
      <c r="J29" s="153">
        <v>1</v>
      </c>
      <c r="K29" s="153" t="s">
        <v>1196</v>
      </c>
      <c r="L29" s="153">
        <v>1</v>
      </c>
      <c r="M29" s="161">
        <v>1</v>
      </c>
      <c r="N29" s="153">
        <v>3</v>
      </c>
      <c r="O29" s="161">
        <v>0.21</v>
      </c>
      <c r="P29" s="153">
        <v>4</v>
      </c>
      <c r="Q29" s="149">
        <f>SUM(M29,O29)</f>
        <v>1.21</v>
      </c>
      <c r="R29" s="54" t="s">
        <v>1217</v>
      </c>
      <c r="S29" s="54" t="s">
        <v>1296</v>
      </c>
      <c r="T29" s="54" t="s">
        <v>1297</v>
      </c>
      <c r="U29" s="56" t="s">
        <v>111</v>
      </c>
      <c r="V29" s="94">
        <v>41774</v>
      </c>
      <c r="W29" s="25"/>
      <c r="X29" s="29">
        <v>476119999</v>
      </c>
      <c r="Y29" s="59" t="s">
        <v>737</v>
      </c>
      <c r="Z29" s="56" t="s">
        <v>1298</v>
      </c>
      <c r="AA29" s="56" t="s">
        <v>80</v>
      </c>
      <c r="AB29" s="117">
        <v>476119999</v>
      </c>
      <c r="AC29" s="31" t="s">
        <v>1299</v>
      </c>
      <c r="AD29" s="29">
        <v>1</v>
      </c>
    </row>
    <row r="30" spans="1:30">
      <c r="A30" s="8" t="s">
        <v>29</v>
      </c>
      <c r="B30" s="8">
        <v>7</v>
      </c>
      <c r="C30" s="8">
        <v>2</v>
      </c>
      <c r="D30" s="22" t="s">
        <v>1291</v>
      </c>
      <c r="E30" s="8">
        <v>5524282</v>
      </c>
      <c r="F30" s="8" t="s">
        <v>29</v>
      </c>
      <c r="G30" s="22" t="s">
        <v>749</v>
      </c>
      <c r="H30" s="22" t="s">
        <v>93</v>
      </c>
      <c r="I30" s="149">
        <v>0</v>
      </c>
      <c r="J30" s="149">
        <v>1</v>
      </c>
      <c r="K30" s="149">
        <v>5</v>
      </c>
      <c r="L30" s="149">
        <v>2</v>
      </c>
      <c r="M30" s="150">
        <v>0.29799999999999999</v>
      </c>
      <c r="N30" s="149">
        <v>2</v>
      </c>
      <c r="O30" s="150">
        <v>0.17399999999999999</v>
      </c>
      <c r="P30" s="149">
        <v>4</v>
      </c>
      <c r="Q30" s="149">
        <v>0.47199999999999998</v>
      </c>
      <c r="R30" s="22" t="s">
        <v>1217</v>
      </c>
      <c r="S30" s="22" t="s">
        <v>1291</v>
      </c>
      <c r="T30" s="22" t="s">
        <v>1334</v>
      </c>
      <c r="U30" s="22" t="s">
        <v>37</v>
      </c>
      <c r="V30" s="98">
        <v>39083</v>
      </c>
      <c r="W30" s="8"/>
      <c r="X30" s="7">
        <v>474621010</v>
      </c>
      <c r="Y30" s="59" t="s">
        <v>1335</v>
      </c>
      <c r="Z30" s="22"/>
      <c r="AA30" s="22"/>
      <c r="AB30" s="99"/>
      <c r="AC30" s="31"/>
      <c r="AD30" s="7">
        <v>4</v>
      </c>
    </row>
    <row r="31" spans="1:30" ht="15" customHeight="1">
      <c r="A31" s="37" t="s">
        <v>29</v>
      </c>
      <c r="B31" s="37">
        <v>7</v>
      </c>
      <c r="C31" s="37">
        <v>2</v>
      </c>
      <c r="D31" s="59" t="s">
        <v>241</v>
      </c>
      <c r="E31" s="37">
        <v>6315827</v>
      </c>
      <c r="F31" s="37" t="s">
        <v>29</v>
      </c>
      <c r="G31" s="59" t="s">
        <v>1208</v>
      </c>
      <c r="H31" s="59" t="s">
        <v>308</v>
      </c>
      <c r="I31" s="149">
        <v>0</v>
      </c>
      <c r="J31" s="149">
        <v>3</v>
      </c>
      <c r="K31" s="151">
        <v>0</v>
      </c>
      <c r="L31" s="149">
        <v>3</v>
      </c>
      <c r="M31" s="150">
        <v>2.8</v>
      </c>
      <c r="N31" s="149">
        <v>18</v>
      </c>
      <c r="O31" s="150">
        <v>1.8</v>
      </c>
      <c r="P31" s="149">
        <v>21</v>
      </c>
      <c r="Q31" s="149">
        <f t="shared" ref="Q31:Q44" si="1">SUM(M31,O31)</f>
        <v>4.5999999999999996</v>
      </c>
      <c r="R31" s="59" t="s">
        <v>1217</v>
      </c>
      <c r="S31" s="59" t="s">
        <v>1327</v>
      </c>
      <c r="T31" s="59" t="s">
        <v>1328</v>
      </c>
      <c r="U31" s="59" t="s">
        <v>56</v>
      </c>
      <c r="V31" s="93">
        <v>39083</v>
      </c>
      <c r="W31" s="37"/>
      <c r="X31" s="61" t="s">
        <v>246</v>
      </c>
      <c r="Y31" s="59" t="s">
        <v>247</v>
      </c>
      <c r="Z31" s="59" t="s">
        <v>1329</v>
      </c>
      <c r="AA31" s="59" t="s">
        <v>249</v>
      </c>
      <c r="AB31" s="118" t="s">
        <v>1330</v>
      </c>
      <c r="AC31" s="31" t="s">
        <v>1331</v>
      </c>
      <c r="AD31" s="61">
        <v>3</v>
      </c>
    </row>
    <row r="32" spans="1:30">
      <c r="A32" s="26" t="s">
        <v>29</v>
      </c>
      <c r="B32" s="24">
        <v>7</v>
      </c>
      <c r="C32" s="24">
        <v>2</v>
      </c>
      <c r="D32" s="56" t="s">
        <v>1282</v>
      </c>
      <c r="E32" s="24">
        <v>6964061</v>
      </c>
      <c r="F32" s="82" t="s">
        <v>29</v>
      </c>
      <c r="G32" s="56" t="s">
        <v>1195</v>
      </c>
      <c r="H32" s="56" t="s">
        <v>308</v>
      </c>
      <c r="I32" s="147">
        <v>0</v>
      </c>
      <c r="J32" s="153">
        <v>1</v>
      </c>
      <c r="K32" s="153">
        <v>3</v>
      </c>
      <c r="L32" s="153">
        <v>2</v>
      </c>
      <c r="M32" s="161">
        <v>1.2</v>
      </c>
      <c r="N32" s="153">
        <v>2</v>
      </c>
      <c r="O32" s="161">
        <v>0.2</v>
      </c>
      <c r="P32" s="153">
        <v>4</v>
      </c>
      <c r="Q32" s="149">
        <f t="shared" si="1"/>
        <v>1.4</v>
      </c>
      <c r="R32" s="54" t="s">
        <v>1217</v>
      </c>
      <c r="S32" s="54" t="s">
        <v>1304</v>
      </c>
      <c r="T32" s="56" t="s">
        <v>1305</v>
      </c>
      <c r="U32" s="56" t="s">
        <v>37</v>
      </c>
      <c r="V32" s="94">
        <v>41487</v>
      </c>
      <c r="W32" s="25"/>
      <c r="X32" s="29">
        <v>606061429</v>
      </c>
      <c r="Y32" s="59" t="s">
        <v>1306</v>
      </c>
      <c r="Z32" s="56" t="s">
        <v>1307</v>
      </c>
      <c r="AA32" s="56" t="s">
        <v>1308</v>
      </c>
      <c r="AB32" s="117">
        <v>606061429</v>
      </c>
      <c r="AC32" s="31" t="s">
        <v>1309</v>
      </c>
      <c r="AD32" s="29">
        <v>1</v>
      </c>
    </row>
    <row r="33" spans="1:33">
      <c r="A33" s="24" t="s">
        <v>29</v>
      </c>
      <c r="B33" s="24">
        <v>7</v>
      </c>
      <c r="C33" s="24">
        <v>2</v>
      </c>
      <c r="D33" s="56" t="s">
        <v>1284</v>
      </c>
      <c r="E33" s="24">
        <v>9057704</v>
      </c>
      <c r="F33" s="82" t="s">
        <v>29</v>
      </c>
      <c r="G33" s="56" t="s">
        <v>1285</v>
      </c>
      <c r="H33" s="56" t="s">
        <v>153</v>
      </c>
      <c r="I33" s="147">
        <v>0</v>
      </c>
      <c r="J33" s="153">
        <v>1</v>
      </c>
      <c r="K33" s="153">
        <v>0</v>
      </c>
      <c r="L33" s="153">
        <v>1</v>
      </c>
      <c r="M33" s="161">
        <v>1</v>
      </c>
      <c r="N33" s="153">
        <v>16</v>
      </c>
      <c r="O33" s="161">
        <v>0.3</v>
      </c>
      <c r="P33" s="153">
        <v>17</v>
      </c>
      <c r="Q33" s="149">
        <f t="shared" si="1"/>
        <v>1.3</v>
      </c>
      <c r="R33" s="54" t="s">
        <v>1217</v>
      </c>
      <c r="S33" s="54" t="s">
        <v>1317</v>
      </c>
      <c r="T33" s="54" t="s">
        <v>1318</v>
      </c>
      <c r="U33" s="56" t="s">
        <v>76</v>
      </c>
      <c r="V33" s="94">
        <v>41518</v>
      </c>
      <c r="W33" s="25"/>
      <c r="X33" s="29">
        <v>778412438</v>
      </c>
      <c r="Y33" s="59" t="s">
        <v>1319</v>
      </c>
      <c r="Z33" s="56" t="s">
        <v>1320</v>
      </c>
      <c r="AA33" s="56" t="s">
        <v>1233</v>
      </c>
      <c r="AB33" s="117">
        <v>775889636</v>
      </c>
      <c r="AC33" s="31" t="s">
        <v>1319</v>
      </c>
      <c r="AD33" s="29">
        <v>1</v>
      </c>
    </row>
    <row r="34" spans="1:33" ht="15" customHeight="1">
      <c r="A34" s="37" t="s">
        <v>29</v>
      </c>
      <c r="B34" s="37">
        <v>7</v>
      </c>
      <c r="C34" s="37">
        <v>2</v>
      </c>
      <c r="D34" s="59" t="s">
        <v>1284</v>
      </c>
      <c r="E34" s="37">
        <v>6539569</v>
      </c>
      <c r="F34" s="37" t="s">
        <v>29</v>
      </c>
      <c r="G34" s="59" t="s">
        <v>2240</v>
      </c>
      <c r="H34" s="59" t="s">
        <v>1794</v>
      </c>
      <c r="I34" s="149">
        <v>0</v>
      </c>
      <c r="J34" s="149">
        <v>3</v>
      </c>
      <c r="K34" s="151">
        <v>0</v>
      </c>
      <c r="L34" s="149">
        <v>3</v>
      </c>
      <c r="M34" s="150">
        <v>3</v>
      </c>
      <c r="N34" s="149">
        <v>16</v>
      </c>
      <c r="O34" s="150">
        <v>0.8</v>
      </c>
      <c r="P34" s="149">
        <f>L34+N34</f>
        <v>19</v>
      </c>
      <c r="Q34" s="149">
        <f t="shared" si="1"/>
        <v>3.8</v>
      </c>
      <c r="R34" s="59" t="s">
        <v>2176</v>
      </c>
      <c r="S34" s="59" t="s">
        <v>2241</v>
      </c>
      <c r="T34" s="59" t="s">
        <v>2242</v>
      </c>
      <c r="U34" s="59" t="s">
        <v>76</v>
      </c>
      <c r="V34" s="93">
        <v>41275</v>
      </c>
      <c r="W34" s="37"/>
      <c r="X34" s="61">
        <v>775440679</v>
      </c>
      <c r="Y34" s="59" t="s">
        <v>2243</v>
      </c>
      <c r="Z34" s="59" t="s">
        <v>2244</v>
      </c>
      <c r="AA34" s="59" t="s">
        <v>1389</v>
      </c>
      <c r="AB34" s="118">
        <v>775440679</v>
      </c>
      <c r="AC34" s="31" t="s">
        <v>2243</v>
      </c>
      <c r="AD34" s="61">
        <v>15</v>
      </c>
    </row>
    <row r="35" spans="1:33">
      <c r="A35" s="37" t="s">
        <v>29</v>
      </c>
      <c r="B35" s="37">
        <v>7</v>
      </c>
      <c r="C35" s="37">
        <v>2</v>
      </c>
      <c r="D35" s="59" t="s">
        <v>2252</v>
      </c>
      <c r="E35" s="37">
        <v>7883044</v>
      </c>
      <c r="F35" s="37" t="s">
        <v>29</v>
      </c>
      <c r="G35" s="59" t="s">
        <v>1691</v>
      </c>
      <c r="H35" s="59" t="s">
        <v>308</v>
      </c>
      <c r="I35" s="149">
        <v>0</v>
      </c>
      <c r="J35" s="149">
        <v>1</v>
      </c>
      <c r="K35" s="151">
        <v>15</v>
      </c>
      <c r="L35" s="149">
        <v>1</v>
      </c>
      <c r="M35" s="150">
        <v>1</v>
      </c>
      <c r="N35" s="149">
        <v>0</v>
      </c>
      <c r="O35" s="150">
        <v>0</v>
      </c>
      <c r="P35" s="149">
        <f>L35+N35</f>
        <v>1</v>
      </c>
      <c r="Q35" s="149">
        <f t="shared" si="1"/>
        <v>1</v>
      </c>
      <c r="R35" s="59" t="s">
        <v>2185</v>
      </c>
      <c r="S35" s="59" t="s">
        <v>2253</v>
      </c>
      <c r="T35" s="59" t="s">
        <v>2254</v>
      </c>
      <c r="U35" s="59" t="s">
        <v>76</v>
      </c>
      <c r="V35" s="93">
        <v>39264</v>
      </c>
      <c r="W35" s="37"/>
      <c r="X35" s="61">
        <v>474628957</v>
      </c>
      <c r="Y35" s="59" t="s">
        <v>2255</v>
      </c>
      <c r="Z35" s="59" t="s">
        <v>2256</v>
      </c>
      <c r="AA35" s="59" t="s">
        <v>2257</v>
      </c>
      <c r="AB35" s="118">
        <v>474628957</v>
      </c>
      <c r="AC35" s="31" t="s">
        <v>2255</v>
      </c>
      <c r="AD35" s="61">
        <v>20</v>
      </c>
    </row>
    <row r="36" spans="1:33">
      <c r="A36" s="37" t="s">
        <v>29</v>
      </c>
      <c r="B36" s="37">
        <v>7</v>
      </c>
      <c r="C36" s="37">
        <v>2</v>
      </c>
      <c r="D36" s="59" t="s">
        <v>2258</v>
      </c>
      <c r="E36" s="37">
        <v>6538434</v>
      </c>
      <c r="F36" s="37" t="s">
        <v>29</v>
      </c>
      <c r="G36" s="59" t="s">
        <v>2259</v>
      </c>
      <c r="H36" s="59" t="s">
        <v>144</v>
      </c>
      <c r="I36" s="149">
        <v>0</v>
      </c>
      <c r="J36" s="149">
        <v>1</v>
      </c>
      <c r="K36" s="151" t="s">
        <v>130</v>
      </c>
      <c r="L36" s="149">
        <v>4</v>
      </c>
      <c r="M36" s="150">
        <v>2.5</v>
      </c>
      <c r="N36" s="149">
        <v>0</v>
      </c>
      <c r="O36" s="150">
        <v>0</v>
      </c>
      <c r="P36" s="149">
        <f>(L36+N36)</f>
        <v>4</v>
      </c>
      <c r="Q36" s="149">
        <f t="shared" si="1"/>
        <v>2.5</v>
      </c>
      <c r="R36" s="59" t="s">
        <v>2196</v>
      </c>
      <c r="S36" s="59" t="s">
        <v>2258</v>
      </c>
      <c r="T36" s="59" t="s">
        <v>2260</v>
      </c>
      <c r="U36" s="59" t="s">
        <v>56</v>
      </c>
      <c r="V36" s="93">
        <v>41640</v>
      </c>
      <c r="W36" s="37"/>
      <c r="X36" s="61">
        <v>774492302</v>
      </c>
      <c r="Y36" s="59" t="s">
        <v>2261</v>
      </c>
      <c r="Z36" s="59" t="s">
        <v>2262</v>
      </c>
      <c r="AA36" s="59" t="s">
        <v>1575</v>
      </c>
      <c r="AB36" s="118">
        <v>774492302</v>
      </c>
      <c r="AC36" s="31" t="s">
        <v>2261</v>
      </c>
      <c r="AD36" s="61">
        <v>1</v>
      </c>
      <c r="AE36" s="22"/>
      <c r="AF36" s="22"/>
    </row>
    <row r="37" spans="1:33" ht="15" customHeight="1">
      <c r="A37" s="8" t="s">
        <v>29</v>
      </c>
      <c r="B37" s="8">
        <v>6</v>
      </c>
      <c r="C37" s="8">
        <v>3</v>
      </c>
      <c r="D37" s="22" t="s">
        <v>497</v>
      </c>
      <c r="E37" s="8">
        <v>7041080</v>
      </c>
      <c r="F37" s="8" t="s">
        <v>29</v>
      </c>
      <c r="G37" s="22" t="s">
        <v>498</v>
      </c>
      <c r="H37" s="22" t="s">
        <v>299</v>
      </c>
      <c r="I37" s="148">
        <v>0</v>
      </c>
      <c r="J37" s="148">
        <v>6</v>
      </c>
      <c r="K37" s="151" t="s">
        <v>499</v>
      </c>
      <c r="L37" s="149">
        <v>8</v>
      </c>
      <c r="M37" s="150">
        <v>6.15</v>
      </c>
      <c r="N37" s="149">
        <v>15</v>
      </c>
      <c r="O37" s="150">
        <v>2.44</v>
      </c>
      <c r="P37" s="149">
        <f t="shared" ref="P37:P43" si="2">SUM(L37,N37)</f>
        <v>23</v>
      </c>
      <c r="Q37" s="149">
        <f t="shared" si="1"/>
        <v>8.59</v>
      </c>
      <c r="R37" s="22" t="s">
        <v>131</v>
      </c>
      <c r="S37" s="22" t="s">
        <v>500</v>
      </c>
      <c r="T37" s="22" t="s">
        <v>501</v>
      </c>
      <c r="U37" s="22" t="s">
        <v>111</v>
      </c>
      <c r="V37" s="98">
        <v>39083</v>
      </c>
      <c r="W37" s="16"/>
      <c r="X37" s="7">
        <v>416733585</v>
      </c>
      <c r="Y37" s="59" t="s">
        <v>502</v>
      </c>
      <c r="Z37" s="22" t="s">
        <v>503</v>
      </c>
      <c r="AA37" s="22" t="s">
        <v>504</v>
      </c>
      <c r="AB37" s="99" t="s">
        <v>505</v>
      </c>
      <c r="AC37" s="31" t="s">
        <v>502</v>
      </c>
      <c r="AD37" s="7">
        <v>20</v>
      </c>
    </row>
    <row r="38" spans="1:33" ht="15" customHeight="1">
      <c r="A38" s="8" t="s">
        <v>29</v>
      </c>
      <c r="B38" s="8">
        <v>6</v>
      </c>
      <c r="C38" s="8">
        <v>3</v>
      </c>
      <c r="D38" s="22" t="s">
        <v>489</v>
      </c>
      <c r="E38" s="8">
        <v>8141075</v>
      </c>
      <c r="F38" s="8" t="s">
        <v>29</v>
      </c>
      <c r="G38" s="22" t="s">
        <v>490</v>
      </c>
      <c r="H38" s="22" t="s">
        <v>144</v>
      </c>
      <c r="I38" s="148">
        <v>0</v>
      </c>
      <c r="J38" s="148">
        <v>2</v>
      </c>
      <c r="K38" s="152">
        <v>10</v>
      </c>
      <c r="L38" s="149">
        <v>6</v>
      </c>
      <c r="M38" s="150">
        <v>1.9</v>
      </c>
      <c r="N38" s="149">
        <v>3</v>
      </c>
      <c r="O38" s="150">
        <v>0.55000000000000004</v>
      </c>
      <c r="P38" s="149">
        <f t="shared" si="2"/>
        <v>9</v>
      </c>
      <c r="Q38" s="149">
        <f t="shared" si="1"/>
        <v>2.4500000000000002</v>
      </c>
      <c r="R38" s="22" t="s">
        <v>131</v>
      </c>
      <c r="S38" s="22" t="s">
        <v>489</v>
      </c>
      <c r="T38" s="22" t="s">
        <v>491</v>
      </c>
      <c r="U38" s="22" t="s">
        <v>37</v>
      </c>
      <c r="V38" s="98">
        <v>39083</v>
      </c>
      <c r="W38" s="16"/>
      <c r="X38" s="7" t="s">
        <v>492</v>
      </c>
      <c r="Y38" s="59" t="s">
        <v>493</v>
      </c>
      <c r="Z38" s="22" t="s">
        <v>494</v>
      </c>
      <c r="AA38" s="22" t="s">
        <v>495</v>
      </c>
      <c r="AB38" s="99" t="s">
        <v>496</v>
      </c>
      <c r="AC38" s="31" t="s">
        <v>493</v>
      </c>
      <c r="AD38" s="7">
        <v>10</v>
      </c>
      <c r="AE38" s="1"/>
    </row>
    <row r="39" spans="1:33" ht="30">
      <c r="A39" s="8" t="s">
        <v>29</v>
      </c>
      <c r="B39" s="8">
        <v>6</v>
      </c>
      <c r="C39" s="8">
        <v>3</v>
      </c>
      <c r="D39" s="22" t="s">
        <v>513</v>
      </c>
      <c r="E39" s="8">
        <v>1269156</v>
      </c>
      <c r="F39" s="8" t="s">
        <v>29</v>
      </c>
      <c r="G39" s="22" t="s">
        <v>411</v>
      </c>
      <c r="H39" s="22" t="s">
        <v>93</v>
      </c>
      <c r="I39" s="148">
        <v>0</v>
      </c>
      <c r="J39" s="148">
        <v>6</v>
      </c>
      <c r="K39" s="152">
        <v>6</v>
      </c>
      <c r="L39" s="149">
        <v>5</v>
      </c>
      <c r="M39" s="150">
        <v>2.1</v>
      </c>
      <c r="N39" s="149">
        <v>4</v>
      </c>
      <c r="O39" s="150">
        <v>0.35</v>
      </c>
      <c r="P39" s="149">
        <f t="shared" si="2"/>
        <v>9</v>
      </c>
      <c r="Q39" s="149">
        <f t="shared" si="1"/>
        <v>2.4500000000000002</v>
      </c>
      <c r="R39" s="22" t="s">
        <v>146</v>
      </c>
      <c r="S39" s="51" t="s">
        <v>2705</v>
      </c>
      <c r="T39" s="51" t="s">
        <v>2704</v>
      </c>
      <c r="U39" s="22" t="s">
        <v>2706</v>
      </c>
      <c r="V39" s="98">
        <v>41883</v>
      </c>
      <c r="W39" s="16"/>
      <c r="X39" s="7"/>
      <c r="Y39" s="59"/>
      <c r="Z39" s="22" t="s">
        <v>2707</v>
      </c>
      <c r="AA39" s="22"/>
      <c r="AB39" s="99"/>
      <c r="AC39" s="31"/>
      <c r="AD39" s="7"/>
    </row>
    <row r="40" spans="1:33" ht="15" customHeight="1">
      <c r="A40" s="24" t="s">
        <v>29</v>
      </c>
      <c r="B40" s="24">
        <v>6</v>
      </c>
      <c r="C40" s="24">
        <v>3</v>
      </c>
      <c r="D40" s="56" t="s">
        <v>446</v>
      </c>
      <c r="E40" s="24">
        <v>5093498</v>
      </c>
      <c r="F40" s="24" t="s">
        <v>29</v>
      </c>
      <c r="G40" s="56" t="s">
        <v>520</v>
      </c>
      <c r="H40" s="56" t="s">
        <v>160</v>
      </c>
      <c r="I40" s="153">
        <v>0</v>
      </c>
      <c r="J40" s="153">
        <v>0</v>
      </c>
      <c r="K40" s="164">
        <v>5</v>
      </c>
      <c r="L40" s="153">
        <v>8</v>
      </c>
      <c r="M40" s="161">
        <v>5</v>
      </c>
      <c r="N40" s="153">
        <v>3</v>
      </c>
      <c r="O40" s="161">
        <v>2</v>
      </c>
      <c r="P40" s="153">
        <f t="shared" si="2"/>
        <v>11</v>
      </c>
      <c r="Q40" s="149">
        <f t="shared" si="1"/>
        <v>7</v>
      </c>
      <c r="R40" s="56" t="s">
        <v>146</v>
      </c>
      <c r="S40" s="56" t="s">
        <v>521</v>
      </c>
      <c r="T40" s="56" t="s">
        <v>522</v>
      </c>
      <c r="U40" s="56" t="s">
        <v>76</v>
      </c>
      <c r="V40" s="94">
        <v>41365</v>
      </c>
      <c r="W40" s="56"/>
      <c r="X40" s="29" t="s">
        <v>450</v>
      </c>
      <c r="Y40" s="59" t="s">
        <v>451</v>
      </c>
      <c r="Z40" s="56" t="s">
        <v>452</v>
      </c>
      <c r="AA40" s="56" t="s">
        <v>453</v>
      </c>
      <c r="AB40" s="117">
        <v>731604004</v>
      </c>
      <c r="AC40" s="31" t="s">
        <v>451</v>
      </c>
      <c r="AD40" s="29">
        <v>2</v>
      </c>
    </row>
    <row r="41" spans="1:33" ht="15" customHeight="1">
      <c r="A41" s="8" t="s">
        <v>29</v>
      </c>
      <c r="B41" s="8">
        <v>6</v>
      </c>
      <c r="C41" s="8">
        <v>3</v>
      </c>
      <c r="D41" s="22" t="s">
        <v>436</v>
      </c>
      <c r="E41" s="8">
        <v>5496002</v>
      </c>
      <c r="F41" s="8" t="s">
        <v>29</v>
      </c>
      <c r="G41" s="45" t="s">
        <v>517</v>
      </c>
      <c r="H41" s="8" t="s">
        <v>44</v>
      </c>
      <c r="I41" s="149">
        <v>0</v>
      </c>
      <c r="J41" s="149">
        <v>2</v>
      </c>
      <c r="K41" s="152">
        <v>10</v>
      </c>
      <c r="L41" s="149">
        <v>3</v>
      </c>
      <c r="M41" s="150">
        <v>2.2000000000000002</v>
      </c>
      <c r="N41" s="149">
        <v>4</v>
      </c>
      <c r="O41" s="150">
        <v>0.6</v>
      </c>
      <c r="P41" s="149">
        <f t="shared" si="2"/>
        <v>7</v>
      </c>
      <c r="Q41" s="149">
        <f t="shared" si="1"/>
        <v>2.8000000000000003</v>
      </c>
      <c r="R41" s="22" t="s">
        <v>146</v>
      </c>
      <c r="S41" s="22" t="s">
        <v>518</v>
      </c>
      <c r="T41" s="22" t="s">
        <v>519</v>
      </c>
      <c r="U41" s="22" t="s">
        <v>330</v>
      </c>
      <c r="V41" s="98">
        <v>39083</v>
      </c>
      <c r="W41" s="16"/>
      <c r="X41" s="7">
        <v>416858323</v>
      </c>
      <c r="Y41" s="59" t="s">
        <v>441</v>
      </c>
      <c r="Z41" s="22" t="s">
        <v>442</v>
      </c>
      <c r="AA41" s="22" t="s">
        <v>443</v>
      </c>
      <c r="AB41" s="99" t="s">
        <v>444</v>
      </c>
      <c r="AC41" s="31" t="s">
        <v>445</v>
      </c>
      <c r="AD41" s="7">
        <v>10</v>
      </c>
    </row>
    <row r="42" spans="1:33">
      <c r="A42" s="19" t="s">
        <v>29</v>
      </c>
      <c r="B42" s="19">
        <v>6</v>
      </c>
      <c r="C42" s="19">
        <v>3</v>
      </c>
      <c r="D42" s="31" t="s">
        <v>506</v>
      </c>
      <c r="E42" s="19">
        <v>6455886</v>
      </c>
      <c r="F42" s="19" t="s">
        <v>29</v>
      </c>
      <c r="G42" s="31" t="s">
        <v>159</v>
      </c>
      <c r="H42" s="31" t="s">
        <v>289</v>
      </c>
      <c r="I42" s="147">
        <v>0</v>
      </c>
      <c r="J42" s="147">
        <v>5</v>
      </c>
      <c r="K42" s="147" t="s">
        <v>507</v>
      </c>
      <c r="L42" s="147">
        <v>6</v>
      </c>
      <c r="M42" s="217">
        <v>5</v>
      </c>
      <c r="N42" s="147">
        <v>10</v>
      </c>
      <c r="O42" s="217">
        <v>3.54</v>
      </c>
      <c r="P42" s="147">
        <f t="shared" si="2"/>
        <v>16</v>
      </c>
      <c r="Q42" s="147">
        <f t="shared" si="1"/>
        <v>8.5399999999999991</v>
      </c>
      <c r="R42" s="31" t="s">
        <v>146</v>
      </c>
      <c r="S42" s="31" t="s">
        <v>508</v>
      </c>
      <c r="T42" s="31" t="s">
        <v>509</v>
      </c>
      <c r="U42" s="31" t="s">
        <v>56</v>
      </c>
      <c r="V42" s="95">
        <v>39083</v>
      </c>
      <c r="W42" s="31"/>
      <c r="X42" s="46">
        <v>416742087</v>
      </c>
      <c r="Y42" s="59" t="s">
        <v>510</v>
      </c>
      <c r="Z42" s="31" t="s">
        <v>511</v>
      </c>
      <c r="AA42" s="31" t="s">
        <v>512</v>
      </c>
      <c r="AB42" s="120">
        <v>416742087</v>
      </c>
      <c r="AC42" s="31" t="s">
        <v>510</v>
      </c>
      <c r="AD42" s="61">
        <v>24</v>
      </c>
    </row>
    <row r="43" spans="1:33" ht="15" customHeight="1">
      <c r="A43" s="8" t="s">
        <v>29</v>
      </c>
      <c r="B43" s="8">
        <v>6</v>
      </c>
      <c r="C43" s="8">
        <v>3</v>
      </c>
      <c r="D43" s="22" t="s">
        <v>382</v>
      </c>
      <c r="E43" s="8">
        <v>8322579</v>
      </c>
      <c r="F43" s="8" t="s">
        <v>29</v>
      </c>
      <c r="G43" s="22" t="s">
        <v>411</v>
      </c>
      <c r="H43" s="22" t="s">
        <v>93</v>
      </c>
      <c r="I43" s="148">
        <v>0</v>
      </c>
      <c r="J43" s="148">
        <v>1</v>
      </c>
      <c r="K43" s="151" t="s">
        <v>514</v>
      </c>
      <c r="L43" s="149">
        <v>2</v>
      </c>
      <c r="M43" s="150">
        <v>1.1000000000000001</v>
      </c>
      <c r="N43" s="149">
        <v>0</v>
      </c>
      <c r="O43" s="150">
        <v>0</v>
      </c>
      <c r="P43" s="149">
        <f t="shared" si="2"/>
        <v>2</v>
      </c>
      <c r="Q43" s="149">
        <f t="shared" si="1"/>
        <v>1.1000000000000001</v>
      </c>
      <c r="R43" s="22" t="s">
        <v>146</v>
      </c>
      <c r="S43" s="22" t="s">
        <v>482</v>
      </c>
      <c r="T43" s="22" t="s">
        <v>483</v>
      </c>
      <c r="U43" s="22" t="s">
        <v>65</v>
      </c>
      <c r="V43" s="98">
        <v>39995</v>
      </c>
      <c r="W43" s="16"/>
      <c r="X43" s="7" t="s">
        <v>515</v>
      </c>
      <c r="Y43" s="59" t="s">
        <v>384</v>
      </c>
      <c r="Z43" s="22" t="s">
        <v>385</v>
      </c>
      <c r="AA43" s="22" t="s">
        <v>516</v>
      </c>
      <c r="AB43" s="99">
        <v>732931767</v>
      </c>
      <c r="AC43" s="31" t="s">
        <v>387</v>
      </c>
      <c r="AD43" s="7">
        <v>6</v>
      </c>
      <c r="AE43" s="37"/>
      <c r="AF43" s="37"/>
    </row>
    <row r="44" spans="1:33">
      <c r="A44" s="19" t="s">
        <v>29</v>
      </c>
      <c r="B44" s="19">
        <v>14</v>
      </c>
      <c r="C44" s="19">
        <v>3</v>
      </c>
      <c r="D44" s="31" t="s">
        <v>1284</v>
      </c>
      <c r="E44" s="19">
        <v>5625611</v>
      </c>
      <c r="F44" s="19" t="s">
        <v>29</v>
      </c>
      <c r="G44" s="31" t="s">
        <v>1818</v>
      </c>
      <c r="H44" s="31" t="s">
        <v>93</v>
      </c>
      <c r="I44" s="147">
        <v>0</v>
      </c>
      <c r="J44" s="147">
        <v>2</v>
      </c>
      <c r="K44" s="147">
        <v>15</v>
      </c>
      <c r="L44" s="147">
        <v>2</v>
      </c>
      <c r="M44" s="217">
        <v>2</v>
      </c>
      <c r="N44" s="147">
        <v>16</v>
      </c>
      <c r="O44" s="217">
        <v>0.44</v>
      </c>
      <c r="P44" s="147">
        <v>18</v>
      </c>
      <c r="Q44" s="147">
        <f t="shared" si="1"/>
        <v>2.44</v>
      </c>
      <c r="R44" s="31" t="s">
        <v>1767</v>
      </c>
      <c r="S44" s="31" t="s">
        <v>1903</v>
      </c>
      <c r="T44" s="31" t="s">
        <v>1904</v>
      </c>
      <c r="U44" s="31" t="s">
        <v>37</v>
      </c>
      <c r="V44" s="95">
        <v>41275</v>
      </c>
      <c r="W44" s="31"/>
      <c r="X44" s="46"/>
      <c r="Y44" s="59" t="s">
        <v>1905</v>
      </c>
      <c r="Z44" s="31" t="s">
        <v>229</v>
      </c>
      <c r="AA44" s="92"/>
      <c r="AB44" s="120">
        <v>774353438</v>
      </c>
      <c r="AC44" s="31" t="s">
        <v>1906</v>
      </c>
      <c r="AD44" s="7"/>
      <c r="AE44" s="56"/>
      <c r="AF44" s="56"/>
      <c r="AG44" s="56"/>
    </row>
    <row r="45" spans="1:33" ht="15" customHeight="1">
      <c r="A45" s="19" t="s">
        <v>29</v>
      </c>
      <c r="B45" s="19">
        <v>14</v>
      </c>
      <c r="C45" s="19">
        <v>3</v>
      </c>
      <c r="D45" s="31" t="s">
        <v>1882</v>
      </c>
      <c r="E45" s="19">
        <v>5964684</v>
      </c>
      <c r="F45" s="19" t="s">
        <v>29</v>
      </c>
      <c r="G45" s="31" t="s">
        <v>1750</v>
      </c>
      <c r="H45" s="31" t="s">
        <v>93</v>
      </c>
      <c r="I45" s="147">
        <v>0</v>
      </c>
      <c r="J45" s="147">
        <v>3</v>
      </c>
      <c r="K45" s="147">
        <v>0</v>
      </c>
      <c r="L45" s="147">
        <v>7</v>
      </c>
      <c r="M45" s="217">
        <v>0.81</v>
      </c>
      <c r="N45" s="147">
        <v>12</v>
      </c>
      <c r="O45" s="217">
        <v>0.23200000000000001</v>
      </c>
      <c r="P45" s="147">
        <v>19</v>
      </c>
      <c r="Q45" s="147">
        <v>1.042</v>
      </c>
      <c r="R45" s="31" t="s">
        <v>1767</v>
      </c>
      <c r="S45" s="31" t="s">
        <v>1907</v>
      </c>
      <c r="T45" s="31" t="s">
        <v>1884</v>
      </c>
      <c r="U45" s="31" t="s">
        <v>111</v>
      </c>
      <c r="V45" s="95">
        <v>39083</v>
      </c>
      <c r="W45" s="31"/>
      <c r="X45" s="46"/>
      <c r="Y45" s="59" t="s">
        <v>1885</v>
      </c>
      <c r="Z45" s="31" t="s">
        <v>249</v>
      </c>
      <c r="AB45" s="120" t="s">
        <v>1908</v>
      </c>
      <c r="AC45" s="31" t="s">
        <v>1885</v>
      </c>
      <c r="AD45" s="61"/>
      <c r="AE45" s="56"/>
      <c r="AF45" s="56"/>
    </row>
    <row r="46" spans="1:33" s="43" customFormat="1">
      <c r="A46" s="37" t="s">
        <v>29</v>
      </c>
      <c r="B46" s="37">
        <v>14</v>
      </c>
      <c r="C46" s="37">
        <v>3</v>
      </c>
      <c r="D46" s="59" t="s">
        <v>1284</v>
      </c>
      <c r="E46" s="37">
        <v>1256783</v>
      </c>
      <c r="F46" s="37" t="s">
        <v>29</v>
      </c>
      <c r="G46" s="59" t="s">
        <v>1391</v>
      </c>
      <c r="H46" s="59" t="s">
        <v>2166</v>
      </c>
      <c r="I46" s="149">
        <v>0</v>
      </c>
      <c r="J46" s="149">
        <v>2</v>
      </c>
      <c r="K46" s="151">
        <v>24</v>
      </c>
      <c r="L46" s="149">
        <v>4</v>
      </c>
      <c r="M46" s="150">
        <v>3.6</v>
      </c>
      <c r="N46" s="149">
        <v>16</v>
      </c>
      <c r="O46" s="150">
        <v>0.66</v>
      </c>
      <c r="P46" s="149">
        <f>L46+N46</f>
        <v>20</v>
      </c>
      <c r="Q46" s="149">
        <f>SUM(M46,O46)</f>
        <v>4.26</v>
      </c>
      <c r="R46" s="59" t="s">
        <v>2160</v>
      </c>
      <c r="S46" s="59" t="s">
        <v>2281</v>
      </c>
      <c r="T46" s="59" t="s">
        <v>2282</v>
      </c>
      <c r="U46" s="59" t="s">
        <v>76</v>
      </c>
      <c r="V46" s="93">
        <v>40911</v>
      </c>
      <c r="W46" s="37"/>
      <c r="X46" s="61">
        <v>778417836</v>
      </c>
      <c r="Y46" s="59" t="s">
        <v>2283</v>
      </c>
      <c r="Z46" s="59" t="s">
        <v>2284</v>
      </c>
      <c r="AA46" s="59" t="s">
        <v>229</v>
      </c>
      <c r="AB46" s="118">
        <v>608537281</v>
      </c>
      <c r="AC46" s="31" t="s">
        <v>2285</v>
      </c>
      <c r="AD46" s="61">
        <v>24</v>
      </c>
    </row>
    <row r="47" spans="1:33">
      <c r="A47" s="37" t="s">
        <v>29</v>
      </c>
      <c r="B47" s="37">
        <v>14</v>
      </c>
      <c r="C47" s="37">
        <v>3</v>
      </c>
      <c r="D47" s="59" t="s">
        <v>2275</v>
      </c>
      <c r="E47" s="37">
        <v>4185152</v>
      </c>
      <c r="F47" s="37" t="s">
        <v>29</v>
      </c>
      <c r="G47" s="59" t="s">
        <v>1391</v>
      </c>
      <c r="H47" s="59" t="s">
        <v>2121</v>
      </c>
      <c r="I47" s="149">
        <v>0</v>
      </c>
      <c r="J47" s="149">
        <v>2</v>
      </c>
      <c r="K47" s="151">
        <v>22</v>
      </c>
      <c r="L47" s="149">
        <v>5</v>
      </c>
      <c r="M47" s="150">
        <v>2.9</v>
      </c>
      <c r="N47" s="149">
        <v>5</v>
      </c>
      <c r="O47" s="150">
        <v>1.5</v>
      </c>
      <c r="P47" s="149">
        <f>L47+N47</f>
        <v>10</v>
      </c>
      <c r="Q47" s="150">
        <f>SUM(M47,O47)</f>
        <v>4.4000000000000004</v>
      </c>
      <c r="R47" s="59" t="s">
        <v>2160</v>
      </c>
      <c r="S47" s="59" t="s">
        <v>2276</v>
      </c>
      <c r="T47" s="59" t="s">
        <v>2277</v>
      </c>
      <c r="U47" s="59" t="s">
        <v>37</v>
      </c>
      <c r="V47" s="93">
        <v>40940</v>
      </c>
      <c r="W47" s="37"/>
      <c r="X47" s="61">
        <v>775289735</v>
      </c>
      <c r="Y47" s="59" t="s">
        <v>2278</v>
      </c>
      <c r="Z47" s="59" t="s">
        <v>2279</v>
      </c>
      <c r="AA47" s="59" t="s">
        <v>118</v>
      </c>
      <c r="AB47" s="118">
        <v>776004289</v>
      </c>
      <c r="AC47" s="31" t="s">
        <v>2280</v>
      </c>
      <c r="AD47" s="61">
        <v>2</v>
      </c>
    </row>
    <row r="48" spans="1:33">
      <c r="A48" s="37" t="s">
        <v>29</v>
      </c>
      <c r="B48" s="37">
        <v>14</v>
      </c>
      <c r="C48" s="37">
        <v>3</v>
      </c>
      <c r="D48" s="59" t="s">
        <v>1894</v>
      </c>
      <c r="E48" s="37">
        <v>4335678</v>
      </c>
      <c r="F48" s="37" t="s">
        <v>29</v>
      </c>
      <c r="G48" s="59" t="s">
        <v>1391</v>
      </c>
      <c r="H48" s="59" t="s">
        <v>2166</v>
      </c>
      <c r="I48" s="149">
        <v>0</v>
      </c>
      <c r="J48" s="149">
        <v>4</v>
      </c>
      <c r="K48" s="151">
        <v>35</v>
      </c>
      <c r="L48" s="149">
        <v>5</v>
      </c>
      <c r="M48" s="150">
        <v>4</v>
      </c>
      <c r="N48" s="149">
        <v>6</v>
      </c>
      <c r="O48" s="150">
        <v>1.8</v>
      </c>
      <c r="P48" s="149">
        <f>L48+N48</f>
        <v>11</v>
      </c>
      <c r="Q48" s="150">
        <f>SUM(M48,O48)</f>
        <v>5.8</v>
      </c>
      <c r="R48" s="59" t="s">
        <v>2160</v>
      </c>
      <c r="S48" s="59" t="s">
        <v>2290</v>
      </c>
      <c r="T48" s="59" t="s">
        <v>1386</v>
      </c>
      <c r="U48" s="59" t="s">
        <v>111</v>
      </c>
      <c r="V48" s="93">
        <v>39083</v>
      </c>
      <c r="W48" s="37"/>
      <c r="X48" s="61">
        <v>608477286</v>
      </c>
      <c r="Y48" s="59" t="s">
        <v>2291</v>
      </c>
      <c r="Z48" s="59" t="s">
        <v>2292</v>
      </c>
      <c r="AA48" s="59" t="s">
        <v>2293</v>
      </c>
      <c r="AB48" s="118">
        <v>608477286</v>
      </c>
      <c r="AC48" s="31" t="s">
        <v>2291</v>
      </c>
      <c r="AD48" s="61">
        <v>35</v>
      </c>
    </row>
    <row r="49" spans="1:30">
      <c r="A49" s="37" t="s">
        <v>29</v>
      </c>
      <c r="B49" s="37">
        <v>14</v>
      </c>
      <c r="C49" s="37">
        <v>3</v>
      </c>
      <c r="D49" s="59" t="s">
        <v>334</v>
      </c>
      <c r="E49" s="37">
        <v>6540812</v>
      </c>
      <c r="F49" s="37" t="s">
        <v>29</v>
      </c>
      <c r="G49" s="59" t="s">
        <v>1391</v>
      </c>
      <c r="H49" s="59" t="s">
        <v>2166</v>
      </c>
      <c r="I49" s="149">
        <v>0</v>
      </c>
      <c r="J49" s="149">
        <v>2</v>
      </c>
      <c r="K49" s="151">
        <v>13</v>
      </c>
      <c r="L49" s="149">
        <v>3</v>
      </c>
      <c r="M49" s="150">
        <v>2.5</v>
      </c>
      <c r="N49" s="149">
        <v>2</v>
      </c>
      <c r="O49" s="150">
        <v>0.5</v>
      </c>
      <c r="P49" s="149">
        <f>L49+N49</f>
        <v>5</v>
      </c>
      <c r="Q49" s="150">
        <f>SUM(M49,O49)</f>
        <v>3</v>
      </c>
      <c r="R49" s="59" t="s">
        <v>2160</v>
      </c>
      <c r="S49" s="59" t="s">
        <v>2286</v>
      </c>
      <c r="T49" s="59" t="s">
        <v>2287</v>
      </c>
      <c r="U49" s="59" t="s">
        <v>111</v>
      </c>
      <c r="V49" s="93">
        <v>39083</v>
      </c>
      <c r="W49" s="37"/>
      <c r="X49" s="61">
        <v>416653146</v>
      </c>
      <c r="Y49" s="59" t="s">
        <v>337</v>
      </c>
      <c r="Z49" s="59" t="s">
        <v>2288</v>
      </c>
      <c r="AA49" s="59" t="s">
        <v>1871</v>
      </c>
      <c r="AB49" s="118">
        <v>732945215</v>
      </c>
      <c r="AC49" s="31" t="s">
        <v>2289</v>
      </c>
      <c r="AD49" s="61">
        <v>13</v>
      </c>
    </row>
    <row r="50" spans="1:30" ht="15" customHeight="1">
      <c r="A50" s="19" t="s">
        <v>29</v>
      </c>
      <c r="B50" s="19">
        <v>14</v>
      </c>
      <c r="C50" s="19">
        <v>3</v>
      </c>
      <c r="D50" s="31" t="s">
        <v>1882</v>
      </c>
      <c r="E50" s="19">
        <v>2548478</v>
      </c>
      <c r="F50" s="19" t="s">
        <v>29</v>
      </c>
      <c r="G50" s="31" t="s">
        <v>1750</v>
      </c>
      <c r="H50" s="31" t="s">
        <v>153</v>
      </c>
      <c r="I50" s="147">
        <v>5</v>
      </c>
      <c r="J50" s="147">
        <v>0</v>
      </c>
      <c r="K50" s="147">
        <v>0</v>
      </c>
      <c r="L50" s="147">
        <v>7</v>
      </c>
      <c r="M50" s="217">
        <v>0.81</v>
      </c>
      <c r="N50" s="147">
        <v>12</v>
      </c>
      <c r="O50" s="217">
        <v>0.23200000000000001</v>
      </c>
      <c r="P50" s="147">
        <v>19</v>
      </c>
      <c r="Q50" s="147">
        <v>1.042</v>
      </c>
      <c r="R50" s="31" t="s">
        <v>1774</v>
      </c>
      <c r="S50" s="31" t="s">
        <v>1910</v>
      </c>
      <c r="T50" s="31" t="s">
        <v>1884</v>
      </c>
      <c r="U50" s="31" t="s">
        <v>111</v>
      </c>
      <c r="V50" s="95">
        <v>39083</v>
      </c>
      <c r="W50" s="31"/>
      <c r="X50" s="46">
        <v>416732303</v>
      </c>
      <c r="Y50" s="59" t="s">
        <v>1885</v>
      </c>
      <c r="Z50" s="31" t="s">
        <v>249</v>
      </c>
      <c r="AB50" s="120" t="s">
        <v>1911</v>
      </c>
      <c r="AC50" s="31" t="s">
        <v>1885</v>
      </c>
      <c r="AD50" s="61"/>
    </row>
    <row r="51" spans="1:30">
      <c r="A51" s="19" t="s">
        <v>29</v>
      </c>
      <c r="B51" s="19">
        <v>14</v>
      </c>
      <c r="C51" s="19">
        <v>3</v>
      </c>
      <c r="D51" s="31" t="s">
        <v>1284</v>
      </c>
      <c r="E51" s="19">
        <v>2925439</v>
      </c>
      <c r="F51" s="19" t="s">
        <v>29</v>
      </c>
      <c r="G51" s="31" t="s">
        <v>1818</v>
      </c>
      <c r="H51" s="31" t="s">
        <v>153</v>
      </c>
      <c r="I51" s="147">
        <v>10</v>
      </c>
      <c r="J51" s="147">
        <v>0</v>
      </c>
      <c r="K51" s="147">
        <v>0</v>
      </c>
      <c r="L51" s="147">
        <v>4</v>
      </c>
      <c r="M51" s="217">
        <v>2.7</v>
      </c>
      <c r="N51" s="147">
        <v>16</v>
      </c>
      <c r="O51" s="217">
        <v>0.54</v>
      </c>
      <c r="P51" s="147">
        <v>20</v>
      </c>
      <c r="Q51" s="149">
        <f>SUM(M51,O51)</f>
        <v>3.24</v>
      </c>
      <c r="R51" s="31" t="s">
        <v>1774</v>
      </c>
      <c r="S51" s="31" t="s">
        <v>1903</v>
      </c>
      <c r="T51" s="31" t="s">
        <v>1904</v>
      </c>
      <c r="U51" s="31" t="s">
        <v>37</v>
      </c>
      <c r="V51" s="95">
        <v>41426</v>
      </c>
      <c r="W51" s="31"/>
      <c r="X51" s="46">
        <v>775731342</v>
      </c>
      <c r="Y51" s="59" t="s">
        <v>1905</v>
      </c>
      <c r="Z51" s="31" t="s">
        <v>229</v>
      </c>
      <c r="AB51" s="120">
        <v>774353438</v>
      </c>
      <c r="AC51" s="31" t="s">
        <v>1906</v>
      </c>
      <c r="AD51" s="61"/>
    </row>
    <row r="52" spans="1:30" ht="15" customHeight="1">
      <c r="A52" s="19" t="s">
        <v>29</v>
      </c>
      <c r="B52" s="19">
        <v>14</v>
      </c>
      <c r="C52" s="19">
        <v>3</v>
      </c>
      <c r="D52" s="31" t="s">
        <v>1352</v>
      </c>
      <c r="E52" s="19">
        <v>1243707</v>
      </c>
      <c r="F52" s="19" t="s">
        <v>29</v>
      </c>
      <c r="G52" s="31" t="s">
        <v>1341</v>
      </c>
      <c r="H52" s="31" t="s">
        <v>160</v>
      </c>
      <c r="I52" s="147">
        <v>0</v>
      </c>
      <c r="J52" s="147">
        <v>4</v>
      </c>
      <c r="K52" s="147">
        <v>16</v>
      </c>
      <c r="L52" s="147">
        <v>5</v>
      </c>
      <c r="M52" s="217">
        <v>2.4500000000000002</v>
      </c>
      <c r="N52" s="147">
        <v>2</v>
      </c>
      <c r="O52" s="217">
        <v>0.45</v>
      </c>
      <c r="P52" s="147">
        <v>7</v>
      </c>
      <c r="Q52" s="147">
        <v>2.9000000000000004</v>
      </c>
      <c r="R52" s="31" t="s">
        <v>1217</v>
      </c>
      <c r="S52" s="31" t="s">
        <v>1353</v>
      </c>
      <c r="T52" s="31" t="s">
        <v>1354</v>
      </c>
      <c r="U52" s="31" t="s">
        <v>56</v>
      </c>
      <c r="V52" s="95">
        <v>39083</v>
      </c>
      <c r="W52" s="31"/>
      <c r="X52" s="46">
        <v>416733023</v>
      </c>
      <c r="Y52" s="59" t="s">
        <v>1355</v>
      </c>
      <c r="Z52" s="31" t="s">
        <v>1356</v>
      </c>
      <c r="AA52" s="31" t="s">
        <v>1357</v>
      </c>
      <c r="AB52" s="120">
        <v>416738084</v>
      </c>
      <c r="AC52" s="31" t="s">
        <v>1358</v>
      </c>
      <c r="AD52" s="61">
        <v>4</v>
      </c>
    </row>
    <row r="53" spans="1:30" ht="15" customHeight="1">
      <c r="A53" s="5" t="s">
        <v>741</v>
      </c>
      <c r="B53" s="5">
        <v>0</v>
      </c>
      <c r="C53" s="5">
        <v>3</v>
      </c>
      <c r="D53" s="181" t="s">
        <v>215</v>
      </c>
      <c r="E53" s="92">
        <v>4731436</v>
      </c>
      <c r="F53" s="5" t="s">
        <v>29</v>
      </c>
      <c r="G53" s="60" t="s">
        <v>2722</v>
      </c>
      <c r="H53" s="31" t="s">
        <v>153</v>
      </c>
      <c r="I53" s="203">
        <v>0</v>
      </c>
      <c r="J53" s="203">
        <v>1</v>
      </c>
      <c r="K53" s="203"/>
      <c r="L53" s="203">
        <v>2</v>
      </c>
      <c r="M53" s="209">
        <v>0.2</v>
      </c>
      <c r="N53" s="203">
        <v>5</v>
      </c>
      <c r="O53" s="209">
        <v>0.05</v>
      </c>
      <c r="P53" s="204">
        <f>L53+N53</f>
        <v>7</v>
      </c>
      <c r="Q53" s="205">
        <f>SUM(M53,O53)</f>
        <v>0.25</v>
      </c>
      <c r="R53" s="181" t="s">
        <v>2723</v>
      </c>
      <c r="S53" s="181" t="s">
        <v>1361</v>
      </c>
      <c r="T53" s="181" t="s">
        <v>2724</v>
      </c>
      <c r="U53" s="92" t="s">
        <v>2725</v>
      </c>
      <c r="V53" s="182">
        <v>41883</v>
      </c>
      <c r="X53" s="207">
        <v>603175830</v>
      </c>
      <c r="Y53" s="60" t="s">
        <v>2726</v>
      </c>
    </row>
    <row r="54" spans="1:30" ht="15" customHeight="1">
      <c r="A54" s="24" t="s">
        <v>29</v>
      </c>
      <c r="B54" s="24">
        <v>14</v>
      </c>
      <c r="C54" s="24">
        <v>3</v>
      </c>
      <c r="D54" s="56" t="s">
        <v>215</v>
      </c>
      <c r="E54" s="24">
        <v>4836687</v>
      </c>
      <c r="F54" s="82" t="s">
        <v>29</v>
      </c>
      <c r="G54" s="56" t="s">
        <v>1359</v>
      </c>
      <c r="H54" s="56" t="s">
        <v>308</v>
      </c>
      <c r="I54" s="147">
        <v>0</v>
      </c>
      <c r="J54" s="153">
        <v>1</v>
      </c>
      <c r="K54" s="153">
        <v>0</v>
      </c>
      <c r="L54" s="153">
        <v>2</v>
      </c>
      <c r="M54" s="161">
        <v>1</v>
      </c>
      <c r="N54" s="153">
        <v>5</v>
      </c>
      <c r="O54" s="161">
        <v>0.5</v>
      </c>
      <c r="P54" s="153">
        <v>7</v>
      </c>
      <c r="Q54" s="153">
        <v>1.5</v>
      </c>
      <c r="R54" s="54" t="s">
        <v>1217</v>
      </c>
      <c r="S54" s="54" t="s">
        <v>1360</v>
      </c>
      <c r="T54" s="54" t="s">
        <v>1344</v>
      </c>
      <c r="U54" s="56" t="s">
        <v>111</v>
      </c>
      <c r="V54" s="94">
        <v>39083</v>
      </c>
      <c r="W54" s="25"/>
      <c r="X54" s="29">
        <v>416733487</v>
      </c>
      <c r="Y54" s="59" t="s">
        <v>1345</v>
      </c>
      <c r="Z54" s="56" t="s">
        <v>1346</v>
      </c>
      <c r="AA54" s="56" t="s">
        <v>1347</v>
      </c>
      <c r="AB54" s="117" t="s">
        <v>1348</v>
      </c>
      <c r="AC54" s="31" t="s">
        <v>1345</v>
      </c>
      <c r="AD54" s="29">
        <v>1</v>
      </c>
    </row>
    <row r="55" spans="1:30" ht="15" customHeight="1">
      <c r="A55" s="24" t="s">
        <v>29</v>
      </c>
      <c r="B55" s="24">
        <v>14</v>
      </c>
      <c r="C55" s="24">
        <v>3</v>
      </c>
      <c r="D55" s="56" t="s">
        <v>215</v>
      </c>
      <c r="E55" s="24">
        <v>7429073</v>
      </c>
      <c r="F55" s="82" t="s">
        <v>29</v>
      </c>
      <c r="G55" s="56" t="s">
        <v>1341</v>
      </c>
      <c r="H55" s="56" t="s">
        <v>93</v>
      </c>
      <c r="I55" s="147">
        <v>0</v>
      </c>
      <c r="J55" s="153">
        <v>1</v>
      </c>
      <c r="K55" s="153">
        <v>0</v>
      </c>
      <c r="L55" s="153">
        <v>2</v>
      </c>
      <c r="M55" s="161">
        <v>0.8</v>
      </c>
      <c r="N55" s="153">
        <v>5</v>
      </c>
      <c r="O55" s="161">
        <v>0.5</v>
      </c>
      <c r="P55" s="153">
        <v>7</v>
      </c>
      <c r="Q55" s="153">
        <v>1.3</v>
      </c>
      <c r="R55" s="54" t="s">
        <v>1217</v>
      </c>
      <c r="S55" s="54" t="s">
        <v>1343</v>
      </c>
      <c r="T55" s="54" t="s">
        <v>1344</v>
      </c>
      <c r="U55" s="56" t="s">
        <v>111</v>
      </c>
      <c r="V55" s="94">
        <v>39448</v>
      </c>
      <c r="W55" s="25"/>
      <c r="X55" s="29">
        <v>416733487</v>
      </c>
      <c r="Y55" s="59" t="s">
        <v>1345</v>
      </c>
      <c r="Z55" s="56" t="s">
        <v>1346</v>
      </c>
      <c r="AA55" s="56" t="s">
        <v>1347</v>
      </c>
      <c r="AB55" s="117" t="s">
        <v>1348</v>
      </c>
      <c r="AC55" s="31" t="s">
        <v>1345</v>
      </c>
      <c r="AD55" s="29">
        <v>1</v>
      </c>
    </row>
    <row r="56" spans="1:30">
      <c r="A56" s="17" t="s">
        <v>29</v>
      </c>
      <c r="B56" s="17">
        <v>6</v>
      </c>
      <c r="C56" s="17">
        <v>3</v>
      </c>
      <c r="D56" s="45" t="s">
        <v>410</v>
      </c>
      <c r="E56" s="17">
        <v>6628871</v>
      </c>
      <c r="F56" s="8" t="s">
        <v>29</v>
      </c>
      <c r="G56" s="22" t="s">
        <v>411</v>
      </c>
      <c r="H56" s="22" t="s">
        <v>129</v>
      </c>
      <c r="I56" s="148">
        <v>0</v>
      </c>
      <c r="J56" s="148">
        <v>1</v>
      </c>
      <c r="K56" s="148">
        <v>0</v>
      </c>
      <c r="L56" s="149">
        <v>2</v>
      </c>
      <c r="M56" s="150">
        <v>1</v>
      </c>
      <c r="N56" s="149">
        <v>0</v>
      </c>
      <c r="O56" s="150">
        <v>0</v>
      </c>
      <c r="P56" s="149">
        <f>SUM(L56,N56)</f>
        <v>2</v>
      </c>
      <c r="Q56" s="149">
        <f>SUM(M56,O56)</f>
        <v>1</v>
      </c>
      <c r="R56" s="22" t="s">
        <v>45</v>
      </c>
      <c r="S56" s="22" t="s">
        <v>412</v>
      </c>
      <c r="T56" s="22" t="s">
        <v>413</v>
      </c>
      <c r="U56" s="22" t="s">
        <v>65</v>
      </c>
      <c r="V56" s="98">
        <v>39083</v>
      </c>
      <c r="W56" s="16"/>
      <c r="X56" s="7">
        <v>416798112</v>
      </c>
      <c r="Y56" s="59" t="s">
        <v>414</v>
      </c>
      <c r="Z56" s="22" t="s">
        <v>415</v>
      </c>
      <c r="AA56" s="22" t="s">
        <v>416</v>
      </c>
      <c r="AB56" s="99">
        <v>416798112</v>
      </c>
      <c r="AC56" s="31" t="s">
        <v>414</v>
      </c>
      <c r="AD56" s="7">
        <v>13</v>
      </c>
    </row>
    <row r="57" spans="1:30">
      <c r="A57" s="37" t="s">
        <v>29</v>
      </c>
      <c r="B57" s="37">
        <v>14</v>
      </c>
      <c r="C57" s="37">
        <v>3</v>
      </c>
      <c r="D57" s="59" t="s">
        <v>1284</v>
      </c>
      <c r="E57" s="37">
        <v>9593299</v>
      </c>
      <c r="F57" s="37" t="s">
        <v>29</v>
      </c>
      <c r="G57" s="59" t="s">
        <v>2039</v>
      </c>
      <c r="H57" s="59" t="s">
        <v>289</v>
      </c>
      <c r="I57" s="149">
        <v>0</v>
      </c>
      <c r="J57" s="149">
        <v>3</v>
      </c>
      <c r="K57" s="151">
        <v>12</v>
      </c>
      <c r="L57" s="149">
        <v>4</v>
      </c>
      <c r="M57" s="150">
        <v>3.4</v>
      </c>
      <c r="N57" s="149">
        <v>16</v>
      </c>
      <c r="O57" s="150">
        <v>0.66</v>
      </c>
      <c r="P57" s="149">
        <f>L57+N57</f>
        <v>20</v>
      </c>
      <c r="Q57" s="149">
        <f t="shared" ref="Q57:Q67" si="3">SUM(M57,O57)</f>
        <v>4.0599999999999996</v>
      </c>
      <c r="R57" s="59" t="s">
        <v>2176</v>
      </c>
      <c r="S57" s="59" t="s">
        <v>2281</v>
      </c>
      <c r="T57" s="59" t="s">
        <v>2314</v>
      </c>
      <c r="U57" s="59" t="s">
        <v>76</v>
      </c>
      <c r="V57" s="93">
        <v>39995</v>
      </c>
      <c r="W57" s="37"/>
      <c r="X57" s="61">
        <v>778417839</v>
      </c>
      <c r="Y57" s="59" t="s">
        <v>2315</v>
      </c>
      <c r="Z57" s="59" t="s">
        <v>2316</v>
      </c>
      <c r="AA57" s="59" t="s">
        <v>229</v>
      </c>
      <c r="AB57" s="118">
        <v>778417839</v>
      </c>
      <c r="AC57" s="31" t="s">
        <v>2315</v>
      </c>
      <c r="AD57" s="61">
        <v>15</v>
      </c>
    </row>
    <row r="58" spans="1:30">
      <c r="A58" s="24" t="s">
        <v>29</v>
      </c>
      <c r="B58" s="24">
        <v>14</v>
      </c>
      <c r="C58" s="24">
        <v>3</v>
      </c>
      <c r="D58" s="56" t="s">
        <v>1199</v>
      </c>
      <c r="E58" s="24">
        <v>4265731</v>
      </c>
      <c r="F58" s="24" t="s">
        <v>29</v>
      </c>
      <c r="G58" s="56" t="s">
        <v>182</v>
      </c>
      <c r="H58" s="56" t="s">
        <v>153</v>
      </c>
      <c r="I58" s="153">
        <v>0</v>
      </c>
      <c r="J58" s="153">
        <v>1</v>
      </c>
      <c r="K58" s="153">
        <v>15</v>
      </c>
      <c r="L58" s="153">
        <v>1</v>
      </c>
      <c r="M58" s="161">
        <v>0.5</v>
      </c>
      <c r="N58" s="153">
        <v>3</v>
      </c>
      <c r="O58" s="161">
        <v>0.4</v>
      </c>
      <c r="P58" s="153">
        <f>L58+N58</f>
        <v>4</v>
      </c>
      <c r="Q58" s="153">
        <f t="shared" si="3"/>
        <v>0.9</v>
      </c>
      <c r="R58" s="56" t="s">
        <v>2185</v>
      </c>
      <c r="S58" s="56" t="s">
        <v>1339</v>
      </c>
      <c r="T58" s="56" t="s">
        <v>2320</v>
      </c>
      <c r="U58" s="56" t="s">
        <v>76</v>
      </c>
      <c r="V58" s="93">
        <v>40909</v>
      </c>
      <c r="W58" s="56"/>
      <c r="X58" s="29">
        <v>472745159</v>
      </c>
      <c r="Y58" s="59" t="s">
        <v>1231</v>
      </c>
      <c r="Z58" s="56" t="s">
        <v>1232</v>
      </c>
      <c r="AA58" s="56" t="s">
        <v>1233</v>
      </c>
      <c r="AB58" s="117">
        <v>413034461</v>
      </c>
      <c r="AC58" s="31" t="s">
        <v>1234</v>
      </c>
      <c r="AD58" s="29">
        <v>15</v>
      </c>
    </row>
    <row r="59" spans="1:30">
      <c r="A59" s="37" t="s">
        <v>29</v>
      </c>
      <c r="B59" s="37">
        <v>14</v>
      </c>
      <c r="C59" s="37">
        <v>3</v>
      </c>
      <c r="D59" s="59" t="s">
        <v>2321</v>
      </c>
      <c r="E59" s="37">
        <v>8111722</v>
      </c>
      <c r="F59" s="37" t="s">
        <v>29</v>
      </c>
      <c r="G59" s="59" t="s">
        <v>2322</v>
      </c>
      <c r="H59" s="59" t="s">
        <v>194</v>
      </c>
      <c r="I59" s="149">
        <v>0</v>
      </c>
      <c r="J59" s="149">
        <v>8</v>
      </c>
      <c r="K59" s="151">
        <v>6</v>
      </c>
      <c r="L59" s="149">
        <v>4</v>
      </c>
      <c r="M59" s="150">
        <v>4</v>
      </c>
      <c r="N59" s="149">
        <v>1</v>
      </c>
      <c r="O59" s="150">
        <v>0.5</v>
      </c>
      <c r="P59" s="149">
        <f>L59+N59</f>
        <v>5</v>
      </c>
      <c r="Q59" s="149">
        <f t="shared" si="3"/>
        <v>4.5</v>
      </c>
      <c r="R59" s="59" t="s">
        <v>2185</v>
      </c>
      <c r="S59" s="59" t="s">
        <v>2321</v>
      </c>
      <c r="T59" s="59" t="s">
        <v>2323</v>
      </c>
      <c r="U59" s="59" t="s">
        <v>37</v>
      </c>
      <c r="V59" s="93">
        <v>39083</v>
      </c>
      <c r="W59" s="37"/>
      <c r="X59" s="61">
        <v>416591552</v>
      </c>
      <c r="Y59" s="59" t="s">
        <v>2324</v>
      </c>
      <c r="Z59" s="59" t="s">
        <v>2325</v>
      </c>
      <c r="AA59" s="59" t="s">
        <v>512</v>
      </c>
      <c r="AB59" s="118">
        <v>724368159</v>
      </c>
      <c r="AC59" s="31" t="s">
        <v>2324</v>
      </c>
      <c r="AD59" s="61">
        <v>7</v>
      </c>
    </row>
    <row r="60" spans="1:30">
      <c r="A60" s="37" t="s">
        <v>29</v>
      </c>
      <c r="B60" s="37">
        <v>14</v>
      </c>
      <c r="C60" s="37">
        <v>3</v>
      </c>
      <c r="D60" s="59" t="s">
        <v>1284</v>
      </c>
      <c r="E60" s="37">
        <v>2503341</v>
      </c>
      <c r="F60" s="37" t="s">
        <v>29</v>
      </c>
      <c r="G60" s="59" t="s">
        <v>159</v>
      </c>
      <c r="H60" s="59" t="s">
        <v>299</v>
      </c>
      <c r="I60" s="149">
        <v>0</v>
      </c>
      <c r="J60" s="149">
        <v>3</v>
      </c>
      <c r="K60" s="151">
        <v>10</v>
      </c>
      <c r="L60" s="149">
        <v>3</v>
      </c>
      <c r="M60" s="150">
        <v>3</v>
      </c>
      <c r="N60" s="149">
        <v>16</v>
      </c>
      <c r="O60" s="150">
        <v>0.3</v>
      </c>
      <c r="P60" s="149">
        <f>(L60+N60)</f>
        <v>19</v>
      </c>
      <c r="Q60" s="149">
        <f t="shared" si="3"/>
        <v>3.3</v>
      </c>
      <c r="R60" s="59" t="s">
        <v>2196</v>
      </c>
      <c r="S60" s="59" t="s">
        <v>1859</v>
      </c>
      <c r="T60" s="59" t="s">
        <v>1860</v>
      </c>
      <c r="U60" s="59" t="s">
        <v>76</v>
      </c>
      <c r="V60" s="93">
        <v>41334</v>
      </c>
      <c r="W60" s="37"/>
      <c r="X60" s="61">
        <v>777415587</v>
      </c>
      <c r="Y60" s="59" t="s">
        <v>2336</v>
      </c>
      <c r="Z60" s="59" t="s">
        <v>2337</v>
      </c>
      <c r="AA60" s="59" t="s">
        <v>229</v>
      </c>
      <c r="AB60" s="118">
        <v>777415587</v>
      </c>
      <c r="AC60" s="31" t="s">
        <v>2336</v>
      </c>
      <c r="AD60" s="61">
        <v>10</v>
      </c>
    </row>
    <row r="61" spans="1:30" ht="15" customHeight="1">
      <c r="A61" s="37" t="s">
        <v>29</v>
      </c>
      <c r="B61" s="37">
        <v>14</v>
      </c>
      <c r="C61" s="37">
        <v>3</v>
      </c>
      <c r="D61" s="59" t="s">
        <v>2331</v>
      </c>
      <c r="E61" s="37">
        <v>4166865</v>
      </c>
      <c r="F61" s="37" t="s">
        <v>29</v>
      </c>
      <c r="G61" s="59" t="s">
        <v>2332</v>
      </c>
      <c r="H61" s="59" t="s">
        <v>299</v>
      </c>
      <c r="I61" s="149">
        <v>0</v>
      </c>
      <c r="J61" s="149">
        <v>2</v>
      </c>
      <c r="K61" s="151">
        <v>10</v>
      </c>
      <c r="L61" s="149">
        <v>2</v>
      </c>
      <c r="M61" s="150">
        <v>2</v>
      </c>
      <c r="N61" s="149">
        <v>16</v>
      </c>
      <c r="O61" s="150">
        <v>0.8</v>
      </c>
      <c r="P61" s="149">
        <f>(L61+N61)</f>
        <v>18</v>
      </c>
      <c r="Q61" s="149">
        <f t="shared" si="3"/>
        <v>2.8</v>
      </c>
      <c r="R61" s="59" t="s">
        <v>2196</v>
      </c>
      <c r="S61" s="59" t="s">
        <v>1917</v>
      </c>
      <c r="T61" s="59" t="s">
        <v>2308</v>
      </c>
      <c r="U61" s="59" t="s">
        <v>37</v>
      </c>
      <c r="V61" s="93">
        <v>41426</v>
      </c>
      <c r="W61" s="37"/>
      <c r="X61" s="61">
        <v>773756629</v>
      </c>
      <c r="Y61" s="59" t="s">
        <v>2333</v>
      </c>
      <c r="Z61" s="59" t="s">
        <v>2334</v>
      </c>
      <c r="AA61" s="59" t="s">
        <v>229</v>
      </c>
      <c r="AB61" s="118">
        <v>773756629</v>
      </c>
      <c r="AC61" s="31" t="s">
        <v>2335</v>
      </c>
      <c r="AD61" s="61">
        <v>10</v>
      </c>
    </row>
    <row r="62" spans="1:30" ht="15" customHeight="1">
      <c r="A62" s="19" t="s">
        <v>29</v>
      </c>
      <c r="B62" s="19">
        <v>14</v>
      </c>
      <c r="C62" s="19">
        <v>3</v>
      </c>
      <c r="D62" s="31" t="s">
        <v>1352</v>
      </c>
      <c r="E62" s="19">
        <v>5581231</v>
      </c>
      <c r="F62" s="19" t="s">
        <v>29</v>
      </c>
      <c r="G62" s="31" t="s">
        <v>713</v>
      </c>
      <c r="H62" s="31" t="s">
        <v>282</v>
      </c>
      <c r="I62" s="147">
        <v>0</v>
      </c>
      <c r="J62" s="147">
        <v>1</v>
      </c>
      <c r="K62" s="147">
        <v>10</v>
      </c>
      <c r="L62" s="147">
        <v>7</v>
      </c>
      <c r="M62" s="217">
        <v>6.08</v>
      </c>
      <c r="N62" s="147">
        <v>16</v>
      </c>
      <c r="O62" s="217">
        <v>3.02</v>
      </c>
      <c r="P62" s="147">
        <f>(L62+N62)</f>
        <v>23</v>
      </c>
      <c r="Q62" s="147">
        <f t="shared" si="3"/>
        <v>9.1</v>
      </c>
      <c r="R62" s="31" t="s">
        <v>2196</v>
      </c>
      <c r="S62" s="31" t="s">
        <v>2326</v>
      </c>
      <c r="T62" s="31" t="s">
        <v>2327</v>
      </c>
      <c r="U62" s="31" t="s">
        <v>56</v>
      </c>
      <c r="V62" s="95">
        <v>41640</v>
      </c>
      <c r="W62" s="31"/>
      <c r="X62" s="46">
        <v>778407034</v>
      </c>
      <c r="Y62" s="59" t="s">
        <v>2328</v>
      </c>
      <c r="Z62" s="31" t="s">
        <v>2329</v>
      </c>
      <c r="AA62" s="31" t="s">
        <v>2330</v>
      </c>
      <c r="AB62" s="120">
        <v>778407034</v>
      </c>
      <c r="AC62" s="31" t="s">
        <v>2328</v>
      </c>
      <c r="AD62" s="61">
        <v>20</v>
      </c>
    </row>
    <row r="63" spans="1:30" ht="15" customHeight="1">
      <c r="A63" s="37" t="s">
        <v>29</v>
      </c>
      <c r="B63" s="37">
        <v>14</v>
      </c>
      <c r="C63" s="37">
        <v>3</v>
      </c>
      <c r="D63" s="59" t="s">
        <v>497</v>
      </c>
      <c r="E63" s="37">
        <v>9407680</v>
      </c>
      <c r="F63" s="37" t="s">
        <v>29</v>
      </c>
      <c r="G63" s="59" t="s">
        <v>2259</v>
      </c>
      <c r="H63" s="59" t="s">
        <v>144</v>
      </c>
      <c r="I63" s="149">
        <v>0</v>
      </c>
      <c r="J63" s="149">
        <v>3</v>
      </c>
      <c r="K63" s="151">
        <v>10</v>
      </c>
      <c r="L63" s="149">
        <v>7</v>
      </c>
      <c r="M63" s="150">
        <v>5.75</v>
      </c>
      <c r="N63" s="149">
        <v>7</v>
      </c>
      <c r="O63" s="150">
        <v>0.65</v>
      </c>
      <c r="P63" s="149">
        <f>(L63+N63)</f>
        <v>14</v>
      </c>
      <c r="Q63" s="150">
        <f t="shared" si="3"/>
        <v>6.4</v>
      </c>
      <c r="R63" s="59" t="s">
        <v>2196</v>
      </c>
      <c r="S63" s="59" t="s">
        <v>2338</v>
      </c>
      <c r="T63" s="59" t="s">
        <v>2339</v>
      </c>
      <c r="U63" s="59" t="s">
        <v>111</v>
      </c>
      <c r="V63" s="93">
        <v>39814</v>
      </c>
      <c r="W63" s="37"/>
      <c r="X63" s="61">
        <v>416531834</v>
      </c>
      <c r="Y63" s="59" t="s">
        <v>2340</v>
      </c>
      <c r="Z63" s="59" t="s">
        <v>2341</v>
      </c>
      <c r="AA63" s="59" t="s">
        <v>2342</v>
      </c>
      <c r="AB63" s="118">
        <v>774535327</v>
      </c>
      <c r="AC63" s="31" t="s">
        <v>2340</v>
      </c>
      <c r="AD63" s="61">
        <v>10</v>
      </c>
    </row>
    <row r="64" spans="1:30" ht="15" customHeight="1">
      <c r="A64" s="8" t="s">
        <v>29</v>
      </c>
      <c r="B64" s="8">
        <v>2</v>
      </c>
      <c r="C64" s="8">
        <v>4</v>
      </c>
      <c r="D64" s="22" t="s">
        <v>705</v>
      </c>
      <c r="E64" s="8">
        <v>1372355</v>
      </c>
      <c r="F64" s="8" t="s">
        <v>29</v>
      </c>
      <c r="G64" s="22" t="s">
        <v>159</v>
      </c>
      <c r="H64" s="22" t="s">
        <v>289</v>
      </c>
      <c r="I64" s="148">
        <v>0</v>
      </c>
      <c r="J64" s="148">
        <v>4</v>
      </c>
      <c r="K64" s="152">
        <v>4</v>
      </c>
      <c r="L64" s="149">
        <v>2</v>
      </c>
      <c r="M64" s="150">
        <v>0.28999999999999998</v>
      </c>
      <c r="N64" s="149">
        <v>0</v>
      </c>
      <c r="O64" s="150">
        <v>0</v>
      </c>
      <c r="P64" s="149">
        <f>SUM(L64,N64)</f>
        <v>2</v>
      </c>
      <c r="Q64" s="149">
        <f t="shared" si="3"/>
        <v>0.28999999999999998</v>
      </c>
      <c r="R64" s="51" t="s">
        <v>146</v>
      </c>
      <c r="S64" s="22" t="s">
        <v>706</v>
      </c>
      <c r="T64" s="22" t="s">
        <v>710</v>
      </c>
      <c r="U64" s="22" t="s">
        <v>56</v>
      </c>
      <c r="V64" s="98">
        <v>39083</v>
      </c>
      <c r="W64" s="16"/>
      <c r="X64" s="7">
        <v>415710475</v>
      </c>
      <c r="Y64" s="59" t="s">
        <v>708</v>
      </c>
      <c r="Z64" s="22" t="s">
        <v>711</v>
      </c>
      <c r="AA64" s="22" t="s">
        <v>712</v>
      </c>
      <c r="AB64" s="99">
        <v>415710475</v>
      </c>
      <c r="AC64" s="31" t="s">
        <v>708</v>
      </c>
      <c r="AD64" s="7">
        <v>4</v>
      </c>
    </row>
    <row r="65" spans="1:32" ht="15" customHeight="1">
      <c r="A65" s="19" t="s">
        <v>29</v>
      </c>
      <c r="B65" s="19">
        <v>2</v>
      </c>
      <c r="C65" s="19">
        <v>4</v>
      </c>
      <c r="D65" s="31" t="s">
        <v>695</v>
      </c>
      <c r="E65" s="19">
        <v>5620276</v>
      </c>
      <c r="F65" s="19" t="s">
        <v>29</v>
      </c>
      <c r="G65" s="31" t="s">
        <v>631</v>
      </c>
      <c r="H65" s="188" t="s">
        <v>2703</v>
      </c>
      <c r="I65" s="147">
        <v>0</v>
      </c>
      <c r="J65" s="147">
        <v>5</v>
      </c>
      <c r="K65" s="163">
        <v>3</v>
      </c>
      <c r="L65" s="147">
        <v>3</v>
      </c>
      <c r="M65" s="217">
        <v>1.5</v>
      </c>
      <c r="N65" s="147">
        <v>2</v>
      </c>
      <c r="O65" s="217">
        <v>1.5</v>
      </c>
      <c r="P65" s="147">
        <f>SUM(L65,N65)</f>
        <v>5</v>
      </c>
      <c r="Q65" s="147">
        <f t="shared" si="3"/>
        <v>3</v>
      </c>
      <c r="R65" s="31" t="s">
        <v>146</v>
      </c>
      <c r="S65" s="31" t="s">
        <v>696</v>
      </c>
      <c r="T65" s="31" t="s">
        <v>697</v>
      </c>
      <c r="U65" s="31" t="s">
        <v>37</v>
      </c>
      <c r="V65" s="95">
        <v>39448</v>
      </c>
      <c r="W65" s="31"/>
      <c r="X65" s="46">
        <v>739066938</v>
      </c>
      <c r="Y65" s="59" t="s">
        <v>635</v>
      </c>
      <c r="Z65" s="31" t="s">
        <v>636</v>
      </c>
      <c r="AA65" s="31" t="s">
        <v>637</v>
      </c>
      <c r="AB65" s="120">
        <v>773407310</v>
      </c>
      <c r="AC65" s="31" t="s">
        <v>635</v>
      </c>
      <c r="AD65" s="61">
        <v>20</v>
      </c>
    </row>
    <row r="66" spans="1:32">
      <c r="A66" s="8" t="s">
        <v>29</v>
      </c>
      <c r="B66" s="8">
        <v>2</v>
      </c>
      <c r="C66" s="8">
        <v>4</v>
      </c>
      <c r="D66" s="22" t="s">
        <v>668</v>
      </c>
      <c r="E66" s="8">
        <v>6128832</v>
      </c>
      <c r="F66" s="8" t="s">
        <v>29</v>
      </c>
      <c r="G66" s="22" t="s">
        <v>713</v>
      </c>
      <c r="H66" s="22" t="s">
        <v>144</v>
      </c>
      <c r="I66" s="148">
        <v>0</v>
      </c>
      <c r="J66" s="148">
        <v>2</v>
      </c>
      <c r="K66" s="152">
        <v>15</v>
      </c>
      <c r="L66" s="149">
        <v>2</v>
      </c>
      <c r="M66" s="150">
        <v>2</v>
      </c>
      <c r="N66" s="149">
        <v>6</v>
      </c>
      <c r="O66" s="150">
        <v>2.63</v>
      </c>
      <c r="P66" s="149">
        <f>SUM(L66,N66)</f>
        <v>8</v>
      </c>
      <c r="Q66" s="149">
        <f t="shared" si="3"/>
        <v>4.63</v>
      </c>
      <c r="R66" s="51" t="s">
        <v>146</v>
      </c>
      <c r="S66" s="22" t="s">
        <v>714</v>
      </c>
      <c r="T66" s="22" t="s">
        <v>715</v>
      </c>
      <c r="U66" s="22" t="s">
        <v>56</v>
      </c>
      <c r="V66" s="98">
        <v>39448</v>
      </c>
      <c r="W66" s="16"/>
      <c r="X66" s="7">
        <v>415652313</v>
      </c>
      <c r="Y66" s="59" t="s">
        <v>716</v>
      </c>
      <c r="Z66" s="22" t="s">
        <v>672</v>
      </c>
      <c r="AA66" s="22" t="s">
        <v>118</v>
      </c>
      <c r="AB66" s="99">
        <v>415652404</v>
      </c>
      <c r="AC66" s="31" t="s">
        <v>673</v>
      </c>
      <c r="AD66" s="7">
        <v>15</v>
      </c>
      <c r="AE66" s="5"/>
      <c r="AF66" s="5"/>
    </row>
    <row r="67" spans="1:32">
      <c r="A67" s="19" t="s">
        <v>29</v>
      </c>
      <c r="B67" s="19">
        <v>3</v>
      </c>
      <c r="C67" s="19">
        <v>4</v>
      </c>
      <c r="D67" s="31" t="s">
        <v>1442</v>
      </c>
      <c r="E67" s="19">
        <v>4417327</v>
      </c>
      <c r="F67" s="19" t="s">
        <v>29</v>
      </c>
      <c r="G67" s="31" t="s">
        <v>1195</v>
      </c>
      <c r="H67" s="31" t="s">
        <v>1216</v>
      </c>
      <c r="I67" s="147">
        <v>0</v>
      </c>
      <c r="J67" s="147">
        <v>3</v>
      </c>
      <c r="K67" s="147">
        <v>0</v>
      </c>
      <c r="L67" s="147">
        <v>3</v>
      </c>
      <c r="M67" s="217">
        <v>2</v>
      </c>
      <c r="N67" s="147">
        <v>10</v>
      </c>
      <c r="O67" s="217">
        <v>0.72</v>
      </c>
      <c r="P67" s="147">
        <v>13</v>
      </c>
      <c r="Q67" s="149">
        <f t="shared" si="3"/>
        <v>2.7199999999999998</v>
      </c>
      <c r="R67" s="31" t="s">
        <v>1762</v>
      </c>
      <c r="S67" s="31" t="s">
        <v>1938</v>
      </c>
      <c r="T67" s="31" t="s">
        <v>1939</v>
      </c>
      <c r="U67" s="31" t="s">
        <v>76</v>
      </c>
      <c r="V67" s="95">
        <v>40909</v>
      </c>
      <c r="W67" s="31"/>
      <c r="X67" s="46" t="s">
        <v>1940</v>
      </c>
      <c r="Y67" s="59" t="s">
        <v>1941</v>
      </c>
      <c r="Z67" s="31" t="s">
        <v>1942</v>
      </c>
      <c r="AB67" s="120">
        <v>602219371</v>
      </c>
      <c r="AC67" s="31" t="s">
        <v>1561</v>
      </c>
      <c r="AD67" s="61"/>
    </row>
    <row r="68" spans="1:32" ht="15" customHeight="1">
      <c r="A68" s="19" t="s">
        <v>29</v>
      </c>
      <c r="B68" s="19">
        <v>3</v>
      </c>
      <c r="C68" s="19">
        <v>4</v>
      </c>
      <c r="D68" s="31" t="s">
        <v>1352</v>
      </c>
      <c r="E68" s="19">
        <v>1045259</v>
      </c>
      <c r="F68" s="19" t="s">
        <v>29</v>
      </c>
      <c r="G68" s="31" t="s">
        <v>1341</v>
      </c>
      <c r="H68" s="31" t="s">
        <v>160</v>
      </c>
      <c r="I68" s="147">
        <v>0</v>
      </c>
      <c r="J68" s="147">
        <v>2</v>
      </c>
      <c r="K68" s="147">
        <v>8</v>
      </c>
      <c r="L68" s="147">
        <v>2</v>
      </c>
      <c r="M68" s="217">
        <v>2</v>
      </c>
      <c r="N68" s="147">
        <v>0</v>
      </c>
      <c r="O68" s="217">
        <v>0</v>
      </c>
      <c r="P68" s="147">
        <v>2</v>
      </c>
      <c r="Q68" s="147">
        <v>2</v>
      </c>
      <c r="R68" s="31" t="s">
        <v>1217</v>
      </c>
      <c r="S68" s="31" t="s">
        <v>1430</v>
      </c>
      <c r="T68" s="31" t="s">
        <v>1431</v>
      </c>
      <c r="U68" s="31" t="s">
        <v>56</v>
      </c>
      <c r="V68" s="95">
        <v>39083</v>
      </c>
      <c r="W68" s="31"/>
      <c r="X68" s="46">
        <v>415655132</v>
      </c>
      <c r="Y68" s="59" t="s">
        <v>1432</v>
      </c>
      <c r="Z68" s="31" t="s">
        <v>1433</v>
      </c>
      <c r="AA68" s="31" t="s">
        <v>1434</v>
      </c>
      <c r="AB68" s="120">
        <v>415655132</v>
      </c>
      <c r="AC68" s="31" t="s">
        <v>1435</v>
      </c>
      <c r="AD68" s="61">
        <v>8</v>
      </c>
      <c r="AE68" s="56"/>
      <c r="AF68" s="56"/>
    </row>
    <row r="69" spans="1:32">
      <c r="A69" s="24" t="s">
        <v>29</v>
      </c>
      <c r="B69" s="24">
        <v>3</v>
      </c>
      <c r="C69" s="24">
        <v>4</v>
      </c>
      <c r="D69" s="56" t="s">
        <v>1399</v>
      </c>
      <c r="E69" s="24">
        <v>2906418</v>
      </c>
      <c r="F69" s="24" t="s">
        <v>29</v>
      </c>
      <c r="G69" s="56" t="s">
        <v>418</v>
      </c>
      <c r="H69" s="56" t="s">
        <v>93</v>
      </c>
      <c r="I69" s="153">
        <v>0</v>
      </c>
      <c r="J69" s="153">
        <v>2</v>
      </c>
      <c r="K69" s="153">
        <v>0</v>
      </c>
      <c r="L69" s="153">
        <v>4</v>
      </c>
      <c r="M69" s="161">
        <v>2.65</v>
      </c>
      <c r="N69" s="153">
        <v>1</v>
      </c>
      <c r="O69" s="161">
        <v>0.75</v>
      </c>
      <c r="P69" s="153">
        <v>5</v>
      </c>
      <c r="Q69" s="149">
        <f t="shared" ref="Q69:Q82" si="4">SUM(M69,O69)</f>
        <v>3.4</v>
      </c>
      <c r="R69" s="56" t="s">
        <v>1217</v>
      </c>
      <c r="S69" s="56" t="s">
        <v>1428</v>
      </c>
      <c r="T69" s="56" t="s">
        <v>1424</v>
      </c>
      <c r="U69" s="56" t="s">
        <v>37</v>
      </c>
      <c r="V69" s="94">
        <v>39083</v>
      </c>
      <c r="W69" s="56"/>
      <c r="X69" s="29" t="s">
        <v>1429</v>
      </c>
      <c r="Y69" s="59" t="s">
        <v>1401</v>
      </c>
      <c r="Z69" s="56" t="s">
        <v>1402</v>
      </c>
      <c r="AA69" s="56" t="s">
        <v>50</v>
      </c>
      <c r="AB69" s="117">
        <v>415620300</v>
      </c>
      <c r="AC69" s="31" t="s">
        <v>1401</v>
      </c>
      <c r="AD69" s="29">
        <v>1</v>
      </c>
    </row>
    <row r="70" spans="1:32" ht="15" customHeight="1">
      <c r="A70" s="24" t="s">
        <v>29</v>
      </c>
      <c r="B70" s="24">
        <v>3</v>
      </c>
      <c r="C70" s="24">
        <v>4</v>
      </c>
      <c r="D70" s="56" t="s">
        <v>1420</v>
      </c>
      <c r="E70" s="24">
        <v>3106949</v>
      </c>
      <c r="F70" s="82" t="s">
        <v>29</v>
      </c>
      <c r="G70" s="56" t="s">
        <v>1421</v>
      </c>
      <c r="H70" s="56" t="s">
        <v>1422</v>
      </c>
      <c r="I70" s="147">
        <v>0</v>
      </c>
      <c r="J70" s="153">
        <v>1</v>
      </c>
      <c r="K70" s="153">
        <v>0</v>
      </c>
      <c r="L70" s="153">
        <v>1</v>
      </c>
      <c r="M70" s="161">
        <v>0.75</v>
      </c>
      <c r="N70" s="153">
        <v>1</v>
      </c>
      <c r="O70" s="221">
        <v>7.4999999999999997E-2</v>
      </c>
      <c r="P70" s="153">
        <v>2</v>
      </c>
      <c r="Q70" s="149">
        <f t="shared" si="4"/>
        <v>0.82499999999999996</v>
      </c>
      <c r="R70" s="56" t="s">
        <v>1217</v>
      </c>
      <c r="S70" s="54" t="s">
        <v>1423</v>
      </c>
      <c r="T70" s="54" t="s">
        <v>1424</v>
      </c>
      <c r="U70" s="56" t="s">
        <v>37</v>
      </c>
      <c r="V70" s="94">
        <v>39083</v>
      </c>
      <c r="W70" s="25"/>
      <c r="X70" s="29">
        <v>739031474</v>
      </c>
      <c r="Y70" s="59" t="s">
        <v>1425</v>
      </c>
      <c r="Z70" s="56" t="s">
        <v>1426</v>
      </c>
      <c r="AA70" s="56" t="s">
        <v>1410</v>
      </c>
      <c r="AB70" s="117">
        <v>739031474</v>
      </c>
      <c r="AC70" s="31" t="s">
        <v>1425</v>
      </c>
      <c r="AD70" s="29">
        <v>1</v>
      </c>
      <c r="AE70" s="1"/>
      <c r="AF70" s="1"/>
    </row>
    <row r="71" spans="1:32" ht="15" customHeight="1">
      <c r="A71" s="26" t="s">
        <v>29</v>
      </c>
      <c r="B71" s="24">
        <v>3</v>
      </c>
      <c r="C71" s="24">
        <v>4</v>
      </c>
      <c r="D71" s="56" t="s">
        <v>1399</v>
      </c>
      <c r="E71" s="24">
        <v>5429547</v>
      </c>
      <c r="F71" s="82" t="s">
        <v>29</v>
      </c>
      <c r="G71" s="56" t="s">
        <v>418</v>
      </c>
      <c r="H71" s="56" t="s">
        <v>93</v>
      </c>
      <c r="I71" s="147">
        <v>0</v>
      </c>
      <c r="J71" s="153">
        <v>1</v>
      </c>
      <c r="K71" s="153">
        <v>0</v>
      </c>
      <c r="L71" s="153">
        <v>3</v>
      </c>
      <c r="M71" s="161">
        <v>0.4</v>
      </c>
      <c r="N71" s="153">
        <v>0</v>
      </c>
      <c r="O71" s="161">
        <v>0</v>
      </c>
      <c r="P71" s="153">
        <v>3</v>
      </c>
      <c r="Q71" s="149">
        <f t="shared" si="4"/>
        <v>0.4</v>
      </c>
      <c r="R71" s="56" t="s">
        <v>1217</v>
      </c>
      <c r="S71" s="54" t="s">
        <v>1399</v>
      </c>
      <c r="T71" s="54" t="s">
        <v>1400</v>
      </c>
      <c r="U71" s="56" t="s">
        <v>37</v>
      </c>
      <c r="V71" s="94">
        <v>39083</v>
      </c>
      <c r="W71" s="25"/>
      <c r="X71" s="29">
        <v>415237592</v>
      </c>
      <c r="Y71" s="59" t="s">
        <v>1401</v>
      </c>
      <c r="Z71" s="56" t="s">
        <v>1402</v>
      </c>
      <c r="AA71" s="56" t="s">
        <v>50</v>
      </c>
      <c r="AB71" s="117">
        <v>774734061</v>
      </c>
      <c r="AC71" s="31" t="s">
        <v>1403</v>
      </c>
      <c r="AD71" s="29">
        <v>1</v>
      </c>
    </row>
    <row r="72" spans="1:32" ht="15" customHeight="1">
      <c r="A72" s="8" t="s">
        <v>29</v>
      </c>
      <c r="B72" s="8">
        <v>2</v>
      </c>
      <c r="C72" s="8">
        <v>4</v>
      </c>
      <c r="D72" s="22" t="s">
        <v>687</v>
      </c>
      <c r="E72" s="8">
        <v>4973681</v>
      </c>
      <c r="F72" s="8" t="s">
        <v>29</v>
      </c>
      <c r="G72" s="22" t="s">
        <v>688</v>
      </c>
      <c r="H72" s="22" t="s">
        <v>390</v>
      </c>
      <c r="I72" s="148">
        <v>0</v>
      </c>
      <c r="J72" s="148">
        <v>2</v>
      </c>
      <c r="K72" s="148">
        <v>0</v>
      </c>
      <c r="L72" s="149">
        <v>2</v>
      </c>
      <c r="M72" s="150">
        <v>2</v>
      </c>
      <c r="N72" s="149">
        <v>0</v>
      </c>
      <c r="O72" s="150">
        <v>0</v>
      </c>
      <c r="P72" s="149">
        <f>SUM(L72,N72)</f>
        <v>2</v>
      </c>
      <c r="Q72" s="149">
        <f t="shared" si="4"/>
        <v>2</v>
      </c>
      <c r="R72" s="22" t="s">
        <v>45</v>
      </c>
      <c r="S72" s="22" t="s">
        <v>689</v>
      </c>
      <c r="T72" s="22" t="s">
        <v>690</v>
      </c>
      <c r="U72" s="22" t="s">
        <v>65</v>
      </c>
      <c r="V72" s="98">
        <v>39083</v>
      </c>
      <c r="W72" s="16"/>
      <c r="X72" s="7">
        <v>415786247</v>
      </c>
      <c r="Y72" s="59"/>
      <c r="Z72" s="22" t="s">
        <v>691</v>
      </c>
      <c r="AA72" s="22" t="s">
        <v>692</v>
      </c>
      <c r="AB72" s="99">
        <v>415786247</v>
      </c>
      <c r="AC72" s="31" t="s">
        <v>427</v>
      </c>
      <c r="AD72" s="7">
        <v>13</v>
      </c>
      <c r="AE72" s="1"/>
      <c r="AF72" s="1"/>
    </row>
    <row r="73" spans="1:32">
      <c r="A73" s="24" t="s">
        <v>29</v>
      </c>
      <c r="B73" s="24">
        <v>3</v>
      </c>
      <c r="C73" s="24">
        <v>4</v>
      </c>
      <c r="D73" s="56" t="s">
        <v>1399</v>
      </c>
      <c r="E73" s="24">
        <v>2222932</v>
      </c>
      <c r="F73" s="24" t="s">
        <v>29</v>
      </c>
      <c r="G73" s="56" t="s">
        <v>418</v>
      </c>
      <c r="H73" s="56" t="s">
        <v>93</v>
      </c>
      <c r="I73" s="153">
        <v>0</v>
      </c>
      <c r="J73" s="153">
        <v>2</v>
      </c>
      <c r="K73" s="153">
        <v>0</v>
      </c>
      <c r="L73" s="153">
        <v>3</v>
      </c>
      <c r="M73" s="161">
        <v>0.4</v>
      </c>
      <c r="N73" s="153">
        <v>0</v>
      </c>
      <c r="O73" s="161">
        <v>0</v>
      </c>
      <c r="P73" s="153">
        <f>L73+N73</f>
        <v>3</v>
      </c>
      <c r="Q73" s="149">
        <f t="shared" si="4"/>
        <v>0.4</v>
      </c>
      <c r="R73" s="56" t="s">
        <v>2185</v>
      </c>
      <c r="S73" s="56" t="s">
        <v>2372</v>
      </c>
      <c r="T73" s="56" t="s">
        <v>1400</v>
      </c>
      <c r="U73" s="56" t="s">
        <v>37</v>
      </c>
      <c r="V73" s="94">
        <v>39083</v>
      </c>
      <c r="W73" s="56"/>
      <c r="X73" s="29">
        <v>415237592</v>
      </c>
      <c r="Y73" s="59" t="s">
        <v>1401</v>
      </c>
      <c r="Z73" s="56" t="s">
        <v>2373</v>
      </c>
      <c r="AA73" s="56" t="s">
        <v>2257</v>
      </c>
      <c r="AB73" s="117">
        <v>774734062</v>
      </c>
      <c r="AC73" s="31" t="s">
        <v>1403</v>
      </c>
      <c r="AD73" s="29">
        <v>2</v>
      </c>
    </row>
    <row r="74" spans="1:32">
      <c r="A74" s="37" t="s">
        <v>29</v>
      </c>
      <c r="B74" s="37">
        <v>3</v>
      </c>
      <c r="C74" s="37">
        <v>4</v>
      </c>
      <c r="D74" s="59" t="s">
        <v>1197</v>
      </c>
      <c r="E74" s="37">
        <v>7902701</v>
      </c>
      <c r="F74" s="37" t="s">
        <v>29</v>
      </c>
      <c r="G74" s="59" t="s">
        <v>1198</v>
      </c>
      <c r="H74" s="59" t="s">
        <v>93</v>
      </c>
      <c r="I74" s="149">
        <v>0</v>
      </c>
      <c r="J74" s="149">
        <v>1</v>
      </c>
      <c r="K74" s="151" t="s">
        <v>2359</v>
      </c>
      <c r="L74" s="149">
        <v>2</v>
      </c>
      <c r="M74" s="150">
        <v>0.4</v>
      </c>
      <c r="N74" s="149">
        <v>3</v>
      </c>
      <c r="O74" s="150">
        <v>0.3</v>
      </c>
      <c r="P74" s="149">
        <f>L74+N74</f>
        <v>5</v>
      </c>
      <c r="Q74" s="149">
        <f t="shared" si="4"/>
        <v>0.7</v>
      </c>
      <c r="R74" s="59" t="s">
        <v>2185</v>
      </c>
      <c r="S74" s="59" t="s">
        <v>2360</v>
      </c>
      <c r="T74" s="59" t="s">
        <v>2361</v>
      </c>
      <c r="U74" s="59" t="s">
        <v>37</v>
      </c>
      <c r="V74" s="93">
        <v>39083</v>
      </c>
      <c r="W74" s="37"/>
      <c r="X74" s="61">
        <v>605103313</v>
      </c>
      <c r="Y74" s="59" t="s">
        <v>2362</v>
      </c>
      <c r="Z74" s="59" t="s">
        <v>2363</v>
      </c>
      <c r="AA74" s="59" t="s">
        <v>1440</v>
      </c>
      <c r="AB74" s="118" t="s">
        <v>2364</v>
      </c>
      <c r="AC74" s="31" t="s">
        <v>2365</v>
      </c>
      <c r="AD74" s="61">
        <v>1</v>
      </c>
    </row>
    <row r="75" spans="1:32">
      <c r="A75" s="24" t="s">
        <v>29</v>
      </c>
      <c r="B75" s="24">
        <v>3</v>
      </c>
      <c r="C75" s="24">
        <v>4</v>
      </c>
      <c r="D75" s="56" t="s">
        <v>1399</v>
      </c>
      <c r="E75" s="24">
        <v>8356589</v>
      </c>
      <c r="F75" s="24" t="s">
        <v>29</v>
      </c>
      <c r="G75" s="56" t="s">
        <v>418</v>
      </c>
      <c r="H75" s="56" t="s">
        <v>308</v>
      </c>
      <c r="I75" s="153">
        <v>0</v>
      </c>
      <c r="J75" s="153">
        <v>2</v>
      </c>
      <c r="K75" s="153">
        <v>0</v>
      </c>
      <c r="L75" s="153">
        <v>2</v>
      </c>
      <c r="M75" s="161">
        <v>0.35</v>
      </c>
      <c r="N75" s="153">
        <v>0</v>
      </c>
      <c r="O75" s="161">
        <v>0</v>
      </c>
      <c r="P75" s="153">
        <f>L75+N75</f>
        <v>2</v>
      </c>
      <c r="Q75" s="149">
        <f t="shared" si="4"/>
        <v>0.35</v>
      </c>
      <c r="R75" s="56" t="s">
        <v>2185</v>
      </c>
      <c r="S75" s="56" t="s">
        <v>2369</v>
      </c>
      <c r="T75" s="56" t="s">
        <v>1424</v>
      </c>
      <c r="U75" s="56" t="s">
        <v>37</v>
      </c>
      <c r="V75" s="94">
        <v>39083</v>
      </c>
      <c r="W75" s="56"/>
      <c r="X75" s="29">
        <v>415620300</v>
      </c>
      <c r="Y75" s="59" t="s">
        <v>1401</v>
      </c>
      <c r="Z75" s="56" t="s">
        <v>2370</v>
      </c>
      <c r="AA75" s="56" t="s">
        <v>2371</v>
      </c>
      <c r="AB75" s="117">
        <v>415620300</v>
      </c>
      <c r="AC75" s="31" t="s">
        <v>1401</v>
      </c>
      <c r="AD75" s="29">
        <v>2</v>
      </c>
    </row>
    <row r="76" spans="1:32">
      <c r="A76" s="37" t="s">
        <v>29</v>
      </c>
      <c r="B76" s="37">
        <v>3</v>
      </c>
      <c r="C76" s="37">
        <v>4</v>
      </c>
      <c r="D76" s="59" t="s">
        <v>2380</v>
      </c>
      <c r="E76" s="37">
        <v>6963367</v>
      </c>
      <c r="F76" s="37" t="s">
        <v>29</v>
      </c>
      <c r="G76" s="59" t="s">
        <v>490</v>
      </c>
      <c r="H76" s="59" t="s">
        <v>144</v>
      </c>
      <c r="I76" s="149">
        <v>0</v>
      </c>
      <c r="J76" s="149">
        <v>3</v>
      </c>
      <c r="K76" s="151" t="s">
        <v>2195</v>
      </c>
      <c r="L76" s="149">
        <v>3</v>
      </c>
      <c r="M76" s="150">
        <v>3</v>
      </c>
      <c r="N76" s="149">
        <v>2</v>
      </c>
      <c r="O76" s="150">
        <v>0.4</v>
      </c>
      <c r="P76" s="149">
        <f>(L76+N76)</f>
        <v>5</v>
      </c>
      <c r="Q76" s="150">
        <f t="shared" si="4"/>
        <v>3.4</v>
      </c>
      <c r="R76" s="59" t="s">
        <v>2196</v>
      </c>
      <c r="S76" s="59" t="s">
        <v>2381</v>
      </c>
      <c r="T76" s="59" t="s">
        <v>2382</v>
      </c>
      <c r="U76" s="59" t="s">
        <v>56</v>
      </c>
      <c r="V76" s="93">
        <v>40391</v>
      </c>
      <c r="W76" s="37"/>
      <c r="X76" s="61">
        <v>736645912</v>
      </c>
      <c r="Y76" s="59" t="s">
        <v>2383</v>
      </c>
      <c r="Z76" s="59" t="s">
        <v>2384</v>
      </c>
      <c r="AA76" s="59" t="s">
        <v>1096</v>
      </c>
      <c r="AB76" s="118">
        <v>736645912</v>
      </c>
      <c r="AC76" s="31" t="s">
        <v>2383</v>
      </c>
      <c r="AD76" s="61">
        <v>9</v>
      </c>
    </row>
    <row r="77" spans="1:32" ht="15" customHeight="1">
      <c r="A77" s="37" t="s">
        <v>29</v>
      </c>
      <c r="B77" s="37">
        <v>3</v>
      </c>
      <c r="C77" s="37">
        <v>4</v>
      </c>
      <c r="D77" s="59" t="s">
        <v>706</v>
      </c>
      <c r="E77" s="37">
        <v>7334865</v>
      </c>
      <c r="F77" s="37" t="s">
        <v>29</v>
      </c>
      <c r="G77" s="59" t="s">
        <v>2375</v>
      </c>
      <c r="H77" s="59" t="s">
        <v>144</v>
      </c>
      <c r="I77" s="149">
        <v>0</v>
      </c>
      <c r="J77" s="149">
        <v>4</v>
      </c>
      <c r="K77" s="151" t="s">
        <v>2376</v>
      </c>
      <c r="L77" s="149">
        <v>4</v>
      </c>
      <c r="M77" s="150">
        <v>3.25</v>
      </c>
      <c r="N77" s="149">
        <v>4</v>
      </c>
      <c r="O77" s="150">
        <v>1.75</v>
      </c>
      <c r="P77" s="149">
        <f>(L77+N77)</f>
        <v>8</v>
      </c>
      <c r="Q77" s="150">
        <f t="shared" si="4"/>
        <v>5</v>
      </c>
      <c r="R77" s="59" t="s">
        <v>2196</v>
      </c>
      <c r="S77" s="59" t="s">
        <v>2377</v>
      </c>
      <c r="T77" s="59" t="s">
        <v>1925</v>
      </c>
      <c r="U77" s="59" t="s">
        <v>56</v>
      </c>
      <c r="V77" s="93">
        <v>39867</v>
      </c>
      <c r="W77" s="37"/>
      <c r="X77" s="61">
        <v>604516331</v>
      </c>
      <c r="Y77" s="59" t="s">
        <v>708</v>
      </c>
      <c r="Z77" s="59" t="s">
        <v>2378</v>
      </c>
      <c r="AA77" s="59" t="s">
        <v>97</v>
      </c>
      <c r="AB77" s="189">
        <v>604516331</v>
      </c>
      <c r="AC77" s="31" t="s">
        <v>2379</v>
      </c>
      <c r="AD77" s="61">
        <v>18</v>
      </c>
    </row>
    <row r="78" spans="1:32" ht="15" customHeight="1">
      <c r="A78" s="19" t="s">
        <v>29</v>
      </c>
      <c r="B78" s="8">
        <v>11</v>
      </c>
      <c r="C78" s="8">
        <v>5</v>
      </c>
      <c r="D78" s="23" t="s">
        <v>767</v>
      </c>
      <c r="E78" s="8">
        <v>4525297</v>
      </c>
      <c r="F78" s="90" t="s">
        <v>29</v>
      </c>
      <c r="G78" s="22" t="s">
        <v>798</v>
      </c>
      <c r="H78" s="22" t="s">
        <v>144</v>
      </c>
      <c r="I78" s="148">
        <v>0</v>
      </c>
      <c r="J78" s="148">
        <v>3</v>
      </c>
      <c r="K78" s="151" t="s">
        <v>799</v>
      </c>
      <c r="L78" s="149">
        <v>2</v>
      </c>
      <c r="M78" s="150">
        <v>2</v>
      </c>
      <c r="N78" s="149">
        <v>39</v>
      </c>
      <c r="O78" s="150">
        <v>1.1399999999999999</v>
      </c>
      <c r="P78" s="149">
        <f>SUM(L78,N78)</f>
        <v>41</v>
      </c>
      <c r="Q78" s="149">
        <f t="shared" si="4"/>
        <v>3.1399999999999997</v>
      </c>
      <c r="R78" s="51" t="s">
        <v>146</v>
      </c>
      <c r="S78" s="22" t="s">
        <v>800</v>
      </c>
      <c r="T78" s="22" t="s">
        <v>801</v>
      </c>
      <c r="U78" s="22" t="s">
        <v>56</v>
      </c>
      <c r="V78" s="98">
        <v>39083</v>
      </c>
      <c r="W78" s="16"/>
      <c r="X78" s="7">
        <v>476700364</v>
      </c>
      <c r="Y78" s="59" t="s">
        <v>802</v>
      </c>
      <c r="Z78" s="22" t="s">
        <v>803</v>
      </c>
      <c r="AA78" s="22" t="s">
        <v>80</v>
      </c>
      <c r="AB78" s="99" t="s">
        <v>804</v>
      </c>
      <c r="AC78" s="31" t="s">
        <v>802</v>
      </c>
      <c r="AD78" s="7">
        <v>11</v>
      </c>
    </row>
    <row r="79" spans="1:32">
      <c r="A79" s="19" t="s">
        <v>29</v>
      </c>
      <c r="B79" s="8">
        <v>11</v>
      </c>
      <c r="C79" s="8">
        <v>5</v>
      </c>
      <c r="D79" s="23" t="s">
        <v>767</v>
      </c>
      <c r="E79" s="8">
        <v>5884351</v>
      </c>
      <c r="F79" s="90" t="s">
        <v>29</v>
      </c>
      <c r="G79" s="22" t="s">
        <v>175</v>
      </c>
      <c r="H79" s="22" t="s">
        <v>44</v>
      </c>
      <c r="I79" s="148">
        <v>0</v>
      </c>
      <c r="J79" s="148">
        <v>2</v>
      </c>
      <c r="K79" s="151" t="s">
        <v>792</v>
      </c>
      <c r="L79" s="149">
        <v>2</v>
      </c>
      <c r="M79" s="150">
        <v>0.21</v>
      </c>
      <c r="N79" s="149">
        <v>46</v>
      </c>
      <c r="O79" s="150">
        <v>0.35</v>
      </c>
      <c r="P79" s="149">
        <f>SUM(L79,N79)</f>
        <v>48</v>
      </c>
      <c r="Q79" s="149">
        <f t="shared" si="4"/>
        <v>0.55999999999999994</v>
      </c>
      <c r="R79" s="51" t="s">
        <v>146</v>
      </c>
      <c r="S79" s="22" t="s">
        <v>793</v>
      </c>
      <c r="T79" s="22" t="s">
        <v>794</v>
      </c>
      <c r="U79" s="22" t="s">
        <v>56</v>
      </c>
      <c r="V79" s="98">
        <v>39083</v>
      </c>
      <c r="W79" s="16"/>
      <c r="X79" s="7">
        <v>476768970</v>
      </c>
      <c r="Y79" s="59" t="s">
        <v>795</v>
      </c>
      <c r="Z79" s="22" t="s">
        <v>796</v>
      </c>
      <c r="AA79" s="22" t="s">
        <v>80</v>
      </c>
      <c r="AB79" s="99" t="s">
        <v>797</v>
      </c>
      <c r="AC79" s="31" t="s">
        <v>795</v>
      </c>
      <c r="AD79" s="7">
        <v>4</v>
      </c>
    </row>
    <row r="80" spans="1:32">
      <c r="A80" s="19" t="s">
        <v>29</v>
      </c>
      <c r="B80" s="8">
        <v>11</v>
      </c>
      <c r="C80" s="8">
        <v>5</v>
      </c>
      <c r="D80" s="22" t="s">
        <v>767</v>
      </c>
      <c r="E80" s="8">
        <v>7945267</v>
      </c>
      <c r="F80" s="81" t="s">
        <v>29</v>
      </c>
      <c r="G80" s="22" t="s">
        <v>805</v>
      </c>
      <c r="H80" s="22" t="s">
        <v>806</v>
      </c>
      <c r="I80" s="148">
        <v>0</v>
      </c>
      <c r="J80" s="148">
        <v>5</v>
      </c>
      <c r="K80" s="151" t="s">
        <v>807</v>
      </c>
      <c r="L80" s="149">
        <v>3</v>
      </c>
      <c r="M80" s="150">
        <v>2.5</v>
      </c>
      <c r="N80" s="149">
        <v>38</v>
      </c>
      <c r="O80" s="150">
        <v>2.77</v>
      </c>
      <c r="P80" s="149">
        <f>SUM(L80,N80)</f>
        <v>41</v>
      </c>
      <c r="Q80" s="149">
        <f t="shared" si="4"/>
        <v>5.27</v>
      </c>
      <c r="R80" s="51" t="s">
        <v>146</v>
      </c>
      <c r="S80" s="22" t="s">
        <v>808</v>
      </c>
      <c r="T80" s="22" t="s">
        <v>809</v>
      </c>
      <c r="U80" s="22" t="s">
        <v>56</v>
      </c>
      <c r="V80" s="98">
        <v>39083</v>
      </c>
      <c r="W80" s="16"/>
      <c r="X80" s="7">
        <v>478621038</v>
      </c>
      <c r="Y80" s="59" t="s">
        <v>810</v>
      </c>
      <c r="Z80" s="22" t="s">
        <v>811</v>
      </c>
      <c r="AA80" s="22" t="s">
        <v>80</v>
      </c>
      <c r="AB80" s="99" t="s">
        <v>812</v>
      </c>
      <c r="AC80" s="31" t="s">
        <v>810</v>
      </c>
      <c r="AD80" s="7">
        <v>20</v>
      </c>
    </row>
    <row r="81" spans="1:30" ht="15" customHeight="1">
      <c r="A81" s="37" t="s">
        <v>29</v>
      </c>
      <c r="B81" s="37">
        <v>10</v>
      </c>
      <c r="C81" s="37">
        <v>5</v>
      </c>
      <c r="D81" s="59" t="s">
        <v>2387</v>
      </c>
      <c r="E81" s="37">
        <v>1508034</v>
      </c>
      <c r="F81" s="37" t="s">
        <v>29</v>
      </c>
      <c r="G81" s="59" t="s">
        <v>2115</v>
      </c>
      <c r="H81" s="59" t="s">
        <v>1735</v>
      </c>
      <c r="I81" s="149">
        <v>0</v>
      </c>
      <c r="J81" s="149">
        <v>1</v>
      </c>
      <c r="K81" s="151">
        <v>50</v>
      </c>
      <c r="L81" s="149">
        <v>7</v>
      </c>
      <c r="M81" s="150">
        <v>4.5</v>
      </c>
      <c r="N81" s="149">
        <v>4</v>
      </c>
      <c r="O81" s="150">
        <v>1.3</v>
      </c>
      <c r="P81" s="149">
        <f>L81+N81</f>
        <v>11</v>
      </c>
      <c r="Q81" s="149">
        <f t="shared" si="4"/>
        <v>5.8</v>
      </c>
      <c r="R81" s="59" t="s">
        <v>2160</v>
      </c>
      <c r="S81" s="59" t="s">
        <v>2388</v>
      </c>
      <c r="T81" s="59" t="s">
        <v>2389</v>
      </c>
      <c r="U81" s="59" t="s">
        <v>65</v>
      </c>
      <c r="V81" s="93">
        <v>41091</v>
      </c>
      <c r="W81" s="37"/>
      <c r="X81" s="61">
        <v>476448236</v>
      </c>
      <c r="Y81" s="59" t="s">
        <v>2390</v>
      </c>
      <c r="Z81" s="59" t="s">
        <v>1298</v>
      </c>
      <c r="AA81" s="59" t="s">
        <v>296</v>
      </c>
      <c r="AB81" s="118">
        <v>476448236</v>
      </c>
      <c r="AC81" s="31" t="s">
        <v>2391</v>
      </c>
      <c r="AD81" s="61">
        <v>50</v>
      </c>
    </row>
    <row r="82" spans="1:30">
      <c r="A82" s="44" t="s">
        <v>741</v>
      </c>
      <c r="B82" s="37">
        <v>10</v>
      </c>
      <c r="C82" s="8">
        <v>5</v>
      </c>
      <c r="D82" s="45" t="s">
        <v>2405</v>
      </c>
      <c r="E82" s="8">
        <v>5683202</v>
      </c>
      <c r="F82" s="8" t="s">
        <v>29</v>
      </c>
      <c r="G82" s="56" t="s">
        <v>1391</v>
      </c>
      <c r="H82" s="56" t="s">
        <v>2406</v>
      </c>
      <c r="I82" s="147">
        <v>0</v>
      </c>
      <c r="J82" s="153">
        <v>4</v>
      </c>
      <c r="K82" s="149" t="s">
        <v>2407</v>
      </c>
      <c r="L82" s="149">
        <v>4</v>
      </c>
      <c r="M82" s="150">
        <v>2.15</v>
      </c>
      <c r="N82" s="149">
        <v>2</v>
      </c>
      <c r="O82" s="150">
        <v>0.5</v>
      </c>
      <c r="P82" s="149">
        <f>L82+N82</f>
        <v>6</v>
      </c>
      <c r="Q82" s="149">
        <f t="shared" si="4"/>
        <v>2.65</v>
      </c>
      <c r="R82" s="48" t="s">
        <v>2160</v>
      </c>
      <c r="S82" s="48" t="s">
        <v>2408</v>
      </c>
      <c r="T82" s="48" t="s">
        <v>2409</v>
      </c>
      <c r="U82" s="48" t="s">
        <v>111</v>
      </c>
      <c r="V82" s="97">
        <v>40071</v>
      </c>
      <c r="W82" s="11"/>
      <c r="X82" s="47">
        <v>734400160</v>
      </c>
      <c r="Y82" s="59" t="s">
        <v>2410</v>
      </c>
      <c r="Z82" s="48" t="s">
        <v>2411</v>
      </c>
      <c r="AA82" s="48" t="s">
        <v>2412</v>
      </c>
      <c r="AB82" s="74">
        <v>736630981</v>
      </c>
      <c r="AC82" s="31" t="s">
        <v>2410</v>
      </c>
      <c r="AD82" s="47">
        <v>20</v>
      </c>
    </row>
    <row r="83" spans="1:30" ht="15" customHeight="1">
      <c r="A83" s="19" t="s">
        <v>29</v>
      </c>
      <c r="B83" s="19">
        <v>10</v>
      </c>
      <c r="C83" s="19">
        <v>5</v>
      </c>
      <c r="D83" s="31" t="s">
        <v>1945</v>
      </c>
      <c r="E83" s="19">
        <v>6455949</v>
      </c>
      <c r="F83" s="19" t="s">
        <v>29</v>
      </c>
      <c r="G83" s="31" t="s">
        <v>1750</v>
      </c>
      <c r="H83" s="31" t="s">
        <v>160</v>
      </c>
      <c r="I83" s="147">
        <v>10</v>
      </c>
      <c r="J83" s="147"/>
      <c r="K83" s="147"/>
      <c r="L83" s="147">
        <v>3</v>
      </c>
      <c r="M83" s="217">
        <v>2.25</v>
      </c>
      <c r="N83" s="147">
        <v>3</v>
      </c>
      <c r="O83" s="217">
        <v>0.87</v>
      </c>
      <c r="P83" s="147">
        <v>6</v>
      </c>
      <c r="Q83" s="147">
        <v>3.12</v>
      </c>
      <c r="R83" s="31" t="s">
        <v>1774</v>
      </c>
      <c r="S83" s="31" t="s">
        <v>1968</v>
      </c>
      <c r="T83" s="31" t="s">
        <v>1947</v>
      </c>
      <c r="U83" s="31" t="s">
        <v>37</v>
      </c>
      <c r="V83" s="95">
        <v>40664</v>
      </c>
      <c r="W83" s="31"/>
      <c r="X83" s="46">
        <v>775731723</v>
      </c>
      <c r="Y83" s="59" t="s">
        <v>1969</v>
      </c>
      <c r="Z83" s="31" t="s">
        <v>80</v>
      </c>
      <c r="AB83" s="120">
        <v>775731723</v>
      </c>
      <c r="AC83" s="31" t="s">
        <v>1970</v>
      </c>
      <c r="AD83" s="61"/>
    </row>
    <row r="84" spans="1:30" ht="15" customHeight="1">
      <c r="A84" s="26" t="s">
        <v>29</v>
      </c>
      <c r="B84" s="24">
        <v>10</v>
      </c>
      <c r="C84" s="24">
        <v>5</v>
      </c>
      <c r="D84" s="56" t="s">
        <v>1469</v>
      </c>
      <c r="E84" s="24">
        <v>1988848</v>
      </c>
      <c r="F84" s="82" t="s">
        <v>29</v>
      </c>
      <c r="G84" s="56" t="s">
        <v>1470</v>
      </c>
      <c r="H84" s="56" t="s">
        <v>93</v>
      </c>
      <c r="I84" s="147">
        <v>0</v>
      </c>
      <c r="J84" s="153">
        <v>5</v>
      </c>
      <c r="K84" s="153">
        <v>0</v>
      </c>
      <c r="L84" s="153">
        <v>6</v>
      </c>
      <c r="M84" s="161">
        <v>5.0999999999999996</v>
      </c>
      <c r="N84" s="153">
        <v>6</v>
      </c>
      <c r="O84" s="161">
        <v>0.97</v>
      </c>
      <c r="P84" s="153">
        <v>12</v>
      </c>
      <c r="Q84" s="153">
        <v>6.0699999999999994</v>
      </c>
      <c r="R84" s="56" t="s">
        <v>1217</v>
      </c>
      <c r="S84" s="54" t="s">
        <v>1471</v>
      </c>
      <c r="T84" s="54" t="s">
        <v>1472</v>
      </c>
      <c r="U84" s="56" t="s">
        <v>111</v>
      </c>
      <c r="V84" s="94">
        <v>39083</v>
      </c>
      <c r="W84" s="25"/>
      <c r="X84" s="29">
        <v>417638954</v>
      </c>
      <c r="Y84" s="59" t="s">
        <v>1473</v>
      </c>
      <c r="Z84" s="56" t="s">
        <v>1474</v>
      </c>
      <c r="AA84" s="56" t="s">
        <v>97</v>
      </c>
      <c r="AB84" s="117">
        <v>739685361</v>
      </c>
      <c r="AC84" s="31" t="s">
        <v>1475</v>
      </c>
      <c r="AD84" s="29">
        <v>4</v>
      </c>
    </row>
    <row r="85" spans="1:30" ht="15" customHeight="1">
      <c r="A85" s="24" t="s">
        <v>29</v>
      </c>
      <c r="B85" s="24">
        <v>10</v>
      </c>
      <c r="C85" s="24">
        <v>5</v>
      </c>
      <c r="D85" s="56" t="s">
        <v>1448</v>
      </c>
      <c r="E85" s="24">
        <v>2597207</v>
      </c>
      <c r="F85" s="82" t="s">
        <v>29</v>
      </c>
      <c r="G85" s="56" t="s">
        <v>1449</v>
      </c>
      <c r="H85" s="56" t="s">
        <v>153</v>
      </c>
      <c r="I85" s="147">
        <v>0</v>
      </c>
      <c r="J85" s="153">
        <v>3</v>
      </c>
      <c r="K85" s="153">
        <v>0</v>
      </c>
      <c r="L85" s="153">
        <v>4</v>
      </c>
      <c r="M85" s="161">
        <v>1.5</v>
      </c>
      <c r="N85" s="153">
        <v>3</v>
      </c>
      <c r="O85" s="161">
        <v>0.45</v>
      </c>
      <c r="P85" s="153">
        <v>7</v>
      </c>
      <c r="Q85" s="149">
        <f>SUM(M85,O85)</f>
        <v>1.95</v>
      </c>
      <c r="R85" s="54" t="s">
        <v>1217</v>
      </c>
      <c r="S85" s="54" t="s">
        <v>1450</v>
      </c>
      <c r="T85" s="54" t="s">
        <v>1451</v>
      </c>
      <c r="U85" s="56" t="s">
        <v>56</v>
      </c>
      <c r="V85" s="94">
        <v>41487</v>
      </c>
      <c r="W85" s="25"/>
      <c r="X85" s="29">
        <v>608774366</v>
      </c>
      <c r="Y85" s="59" t="s">
        <v>1452</v>
      </c>
      <c r="Z85" s="56" t="s">
        <v>1453</v>
      </c>
      <c r="AA85" s="56" t="s">
        <v>118</v>
      </c>
      <c r="AB85" s="117">
        <v>608774366</v>
      </c>
      <c r="AC85" s="31" t="s">
        <v>1452</v>
      </c>
      <c r="AD85" s="29">
        <v>3</v>
      </c>
    </row>
    <row r="86" spans="1:30" ht="15" customHeight="1">
      <c r="A86" s="24" t="s">
        <v>29</v>
      </c>
      <c r="B86" s="24">
        <v>10</v>
      </c>
      <c r="C86" s="24">
        <v>5</v>
      </c>
      <c r="D86" s="56" t="s">
        <v>732</v>
      </c>
      <c r="E86" s="24">
        <v>3231993</v>
      </c>
      <c r="F86" s="82" t="s">
        <v>29</v>
      </c>
      <c r="G86" s="56" t="s">
        <v>1454</v>
      </c>
      <c r="H86" s="56" t="s">
        <v>153</v>
      </c>
      <c r="I86" s="147">
        <v>0</v>
      </c>
      <c r="J86" s="153">
        <v>2</v>
      </c>
      <c r="K86" s="155">
        <v>2</v>
      </c>
      <c r="L86" s="153">
        <v>3</v>
      </c>
      <c r="M86" s="161">
        <v>2</v>
      </c>
      <c r="N86" s="153">
        <v>4</v>
      </c>
      <c r="O86" s="161">
        <v>0.4</v>
      </c>
      <c r="P86" s="153">
        <v>7</v>
      </c>
      <c r="Q86" s="149">
        <f>SUM(M86,O86)</f>
        <v>2.4</v>
      </c>
      <c r="R86" s="54" t="s">
        <v>1217</v>
      </c>
      <c r="S86" s="54" t="s">
        <v>1455</v>
      </c>
      <c r="T86" s="54" t="s">
        <v>1456</v>
      </c>
      <c r="U86" s="56" t="s">
        <v>111</v>
      </c>
      <c r="V86" s="94">
        <v>39448</v>
      </c>
      <c r="W86" s="25"/>
      <c r="X86" s="29">
        <v>476119999</v>
      </c>
      <c r="Y86" s="59" t="s">
        <v>737</v>
      </c>
      <c r="Z86" s="56" t="s">
        <v>1325</v>
      </c>
      <c r="AA86" s="56" t="s">
        <v>80</v>
      </c>
      <c r="AB86" s="117">
        <v>603148127</v>
      </c>
      <c r="AC86" s="31" t="s">
        <v>1457</v>
      </c>
      <c r="AD86" s="29">
        <v>2</v>
      </c>
    </row>
    <row r="87" spans="1:30" ht="15" customHeight="1">
      <c r="A87" s="8" t="s">
        <v>1362</v>
      </c>
      <c r="B87" s="8">
        <v>10</v>
      </c>
      <c r="C87" s="8">
        <v>5</v>
      </c>
      <c r="D87" s="22" t="s">
        <v>787</v>
      </c>
      <c r="E87" s="8">
        <v>3441974</v>
      </c>
      <c r="F87" s="8" t="s">
        <v>29</v>
      </c>
      <c r="G87" s="22" t="s">
        <v>411</v>
      </c>
      <c r="H87" s="22" t="s">
        <v>93</v>
      </c>
      <c r="I87" s="149" t="s">
        <v>1196</v>
      </c>
      <c r="J87" s="149">
        <v>1</v>
      </c>
      <c r="K87" s="149">
        <v>0</v>
      </c>
      <c r="L87" s="149">
        <v>1</v>
      </c>
      <c r="M87" s="150">
        <v>1</v>
      </c>
      <c r="N87" s="149">
        <v>1</v>
      </c>
      <c r="O87" s="150">
        <v>0.1</v>
      </c>
      <c r="P87" s="149">
        <v>2</v>
      </c>
      <c r="Q87" s="149">
        <v>1.1000000000000001</v>
      </c>
      <c r="R87" s="22" t="s">
        <v>1217</v>
      </c>
      <c r="S87" s="22" t="s">
        <v>787</v>
      </c>
      <c r="T87" s="22" t="s">
        <v>788</v>
      </c>
      <c r="U87" s="22" t="s">
        <v>37</v>
      </c>
      <c r="V87" s="93">
        <v>39356</v>
      </c>
      <c r="W87" s="8"/>
      <c r="X87" s="7">
        <v>476000166</v>
      </c>
      <c r="Y87" s="59" t="s">
        <v>789</v>
      </c>
      <c r="Z87" s="22" t="s">
        <v>790</v>
      </c>
      <c r="AA87" s="22" t="s">
        <v>50</v>
      </c>
      <c r="AB87" s="99" t="s">
        <v>791</v>
      </c>
      <c r="AC87" s="31" t="s">
        <v>789</v>
      </c>
      <c r="AD87" s="7">
        <v>1</v>
      </c>
    </row>
    <row r="88" spans="1:30" ht="15" customHeight="1">
      <c r="A88" s="24" t="s">
        <v>29</v>
      </c>
      <c r="B88" s="24">
        <v>10</v>
      </c>
      <c r="C88" s="24">
        <v>5</v>
      </c>
      <c r="D88" s="56" t="s">
        <v>732</v>
      </c>
      <c r="E88" s="24">
        <v>3475445</v>
      </c>
      <c r="F88" s="82" t="s">
        <v>29</v>
      </c>
      <c r="G88" s="56" t="s">
        <v>1495</v>
      </c>
      <c r="H88" s="56" t="s">
        <v>153</v>
      </c>
      <c r="I88" s="147">
        <v>0</v>
      </c>
      <c r="J88" s="153">
        <v>2</v>
      </c>
      <c r="K88" s="153">
        <v>16</v>
      </c>
      <c r="L88" s="153">
        <v>3</v>
      </c>
      <c r="M88" s="161">
        <v>2.5</v>
      </c>
      <c r="N88" s="153">
        <v>2</v>
      </c>
      <c r="O88" s="161">
        <v>0.25</v>
      </c>
      <c r="P88" s="153">
        <v>5</v>
      </c>
      <c r="Q88" s="149">
        <f>SUM(M88,O88)</f>
        <v>2.75</v>
      </c>
      <c r="R88" s="54" t="s">
        <v>1217</v>
      </c>
      <c r="S88" s="54" t="s">
        <v>1496</v>
      </c>
      <c r="T88" s="54" t="s">
        <v>1497</v>
      </c>
      <c r="U88" s="56" t="s">
        <v>111</v>
      </c>
      <c r="V88" s="94">
        <v>39083</v>
      </c>
      <c r="W88" s="25"/>
      <c r="X88" s="29">
        <v>775713217</v>
      </c>
      <c r="Y88" s="59" t="s">
        <v>737</v>
      </c>
      <c r="Z88" s="56" t="s">
        <v>1498</v>
      </c>
      <c r="AA88" s="56" t="s">
        <v>229</v>
      </c>
      <c r="AB88" s="117">
        <v>775713217</v>
      </c>
      <c r="AC88" s="31" t="s">
        <v>1299</v>
      </c>
      <c r="AD88" s="29">
        <v>1</v>
      </c>
    </row>
    <row r="89" spans="1:30" ht="15" customHeight="1">
      <c r="A89" s="19" t="s">
        <v>29</v>
      </c>
      <c r="B89" s="19">
        <v>10</v>
      </c>
      <c r="C89" s="19">
        <v>5</v>
      </c>
      <c r="D89" s="31" t="s">
        <v>743</v>
      </c>
      <c r="E89" s="19">
        <v>3991178</v>
      </c>
      <c r="F89" s="19" t="s">
        <v>29</v>
      </c>
      <c r="G89" s="31" t="s">
        <v>53</v>
      </c>
      <c r="H89" s="31" t="s">
        <v>33</v>
      </c>
      <c r="I89" s="147">
        <v>0</v>
      </c>
      <c r="J89" s="147">
        <v>2</v>
      </c>
      <c r="K89" s="147">
        <v>0</v>
      </c>
      <c r="L89" s="147">
        <v>1</v>
      </c>
      <c r="M89" s="217">
        <v>0.25</v>
      </c>
      <c r="N89" s="147">
        <v>3</v>
      </c>
      <c r="O89" s="217">
        <v>1.5</v>
      </c>
      <c r="P89" s="147">
        <v>4</v>
      </c>
      <c r="Q89" s="147">
        <v>1.75</v>
      </c>
      <c r="R89" s="31" t="s">
        <v>1217</v>
      </c>
      <c r="S89" s="31" t="s">
        <v>743</v>
      </c>
      <c r="T89" s="31" t="s">
        <v>744</v>
      </c>
      <c r="U89" s="31" t="s">
        <v>37</v>
      </c>
      <c r="V89" s="95">
        <v>39083</v>
      </c>
      <c r="W89" s="31"/>
      <c r="X89" s="46">
        <v>476101176</v>
      </c>
      <c r="Y89" s="59" t="s">
        <v>745</v>
      </c>
      <c r="Z89" s="31" t="s">
        <v>1462</v>
      </c>
      <c r="AA89" s="31" t="s">
        <v>1463</v>
      </c>
      <c r="AB89" s="120">
        <v>773040006</v>
      </c>
      <c r="AC89" s="31" t="s">
        <v>745</v>
      </c>
      <c r="AD89" s="61">
        <v>1720</v>
      </c>
    </row>
    <row r="90" spans="1:30" ht="15" customHeight="1">
      <c r="A90" s="24" t="s">
        <v>29</v>
      </c>
      <c r="B90" s="24">
        <v>10</v>
      </c>
      <c r="C90" s="24">
        <v>5</v>
      </c>
      <c r="D90" s="56" t="s">
        <v>1490</v>
      </c>
      <c r="E90" s="24">
        <v>4586391</v>
      </c>
      <c r="F90" s="24" t="s">
        <v>29</v>
      </c>
      <c r="G90" s="56" t="s">
        <v>152</v>
      </c>
      <c r="H90" s="56" t="s">
        <v>93</v>
      </c>
      <c r="I90" s="153">
        <v>0</v>
      </c>
      <c r="J90" s="153">
        <v>2</v>
      </c>
      <c r="K90" s="153">
        <v>4</v>
      </c>
      <c r="L90" s="153">
        <v>3</v>
      </c>
      <c r="M90" s="161">
        <v>3</v>
      </c>
      <c r="N90" s="153">
        <v>1</v>
      </c>
      <c r="O90" s="161">
        <v>0.3</v>
      </c>
      <c r="P90" s="153">
        <v>4</v>
      </c>
      <c r="Q90" s="153">
        <v>3.3</v>
      </c>
      <c r="R90" s="56" t="s">
        <v>1217</v>
      </c>
      <c r="S90" s="56" t="s">
        <v>1490</v>
      </c>
      <c r="T90" s="56" t="s">
        <v>1491</v>
      </c>
      <c r="U90" s="56" t="s">
        <v>37</v>
      </c>
      <c r="V90" s="93">
        <v>39448</v>
      </c>
      <c r="W90" s="24"/>
      <c r="X90" s="29" t="s">
        <v>1492</v>
      </c>
      <c r="Y90" s="59" t="s">
        <v>1493</v>
      </c>
      <c r="Z90" s="56" t="s">
        <v>1494</v>
      </c>
      <c r="AA90" s="56" t="s">
        <v>304</v>
      </c>
      <c r="AB90" s="117">
        <v>777708782</v>
      </c>
      <c r="AC90" s="31" t="s">
        <v>1493</v>
      </c>
      <c r="AD90" s="29">
        <v>2</v>
      </c>
    </row>
    <row r="91" spans="1:30" ht="15" customHeight="1">
      <c r="A91" s="3" t="s">
        <v>29</v>
      </c>
      <c r="B91" s="3">
        <v>10</v>
      </c>
      <c r="C91" s="3">
        <v>5</v>
      </c>
      <c r="D91" s="110" t="s">
        <v>732</v>
      </c>
      <c r="E91" s="4">
        <v>5778636</v>
      </c>
      <c r="F91" s="88" t="s">
        <v>29</v>
      </c>
      <c r="G91" s="110" t="s">
        <v>1458</v>
      </c>
      <c r="H91" s="110" t="s">
        <v>153</v>
      </c>
      <c r="I91" s="147">
        <v>0</v>
      </c>
      <c r="J91" s="153">
        <v>1</v>
      </c>
      <c r="K91" s="155">
        <v>6</v>
      </c>
      <c r="L91" s="153">
        <v>3</v>
      </c>
      <c r="M91" s="161">
        <v>1.5</v>
      </c>
      <c r="N91" s="153">
        <v>3</v>
      </c>
      <c r="O91" s="161">
        <v>0.45</v>
      </c>
      <c r="P91" s="153">
        <v>6</v>
      </c>
      <c r="Q91" s="149">
        <f t="shared" ref="Q91:Q101" si="5">SUM(M91,O91)</f>
        <v>1.95</v>
      </c>
      <c r="R91" s="110" t="s">
        <v>1217</v>
      </c>
      <c r="S91" s="57" t="s">
        <v>1459</v>
      </c>
      <c r="T91" s="57" t="s">
        <v>1460</v>
      </c>
      <c r="U91" s="110" t="s">
        <v>111</v>
      </c>
      <c r="V91" s="100">
        <v>39448</v>
      </c>
      <c r="W91" s="28"/>
      <c r="X91" s="102">
        <v>476119999</v>
      </c>
      <c r="Y91" s="59" t="s">
        <v>737</v>
      </c>
      <c r="Z91" s="110" t="s">
        <v>1325</v>
      </c>
      <c r="AA91" s="110" t="s">
        <v>1461</v>
      </c>
      <c r="AB91" s="119">
        <v>603148127</v>
      </c>
      <c r="AC91" s="31" t="s">
        <v>1326</v>
      </c>
      <c r="AD91" s="102">
        <v>1</v>
      </c>
    </row>
    <row r="92" spans="1:30" ht="15" customHeight="1">
      <c r="A92" s="24" t="s">
        <v>29</v>
      </c>
      <c r="B92" s="24">
        <v>10</v>
      </c>
      <c r="C92" s="24">
        <v>5</v>
      </c>
      <c r="D92" s="56" t="s">
        <v>1476</v>
      </c>
      <c r="E92" s="24">
        <v>6305505</v>
      </c>
      <c r="F92" s="82" t="s">
        <v>29</v>
      </c>
      <c r="G92" s="56" t="s">
        <v>1477</v>
      </c>
      <c r="H92" s="56" t="s">
        <v>194</v>
      </c>
      <c r="I92" s="147">
        <v>0</v>
      </c>
      <c r="J92" s="153">
        <v>2</v>
      </c>
      <c r="K92" s="153">
        <v>8</v>
      </c>
      <c r="L92" s="153">
        <v>1.5</v>
      </c>
      <c r="M92" s="161">
        <v>1.3</v>
      </c>
      <c r="N92" s="153">
        <v>36</v>
      </c>
      <c r="O92" s="161">
        <v>0.56999999999999995</v>
      </c>
      <c r="P92" s="153">
        <v>37.5</v>
      </c>
      <c r="Q92" s="149">
        <f t="shared" si="5"/>
        <v>1.87</v>
      </c>
      <c r="R92" s="56" t="s">
        <v>1217</v>
      </c>
      <c r="S92" s="54" t="s">
        <v>1478</v>
      </c>
      <c r="T92" s="54" t="s">
        <v>1479</v>
      </c>
      <c r="U92" s="56" t="s">
        <v>56</v>
      </c>
      <c r="V92" s="94">
        <v>39083</v>
      </c>
      <c r="W92" s="25"/>
      <c r="X92" s="29" t="s">
        <v>1480</v>
      </c>
      <c r="Y92" s="59" t="s">
        <v>1481</v>
      </c>
      <c r="Z92" s="56" t="s">
        <v>1482</v>
      </c>
      <c r="AA92" s="56" t="s">
        <v>80</v>
      </c>
      <c r="AB92" s="117" t="s">
        <v>1483</v>
      </c>
      <c r="AC92" s="31" t="s">
        <v>1481</v>
      </c>
      <c r="AD92" s="29">
        <v>8</v>
      </c>
    </row>
    <row r="93" spans="1:30">
      <c r="A93" s="17" t="s">
        <v>29</v>
      </c>
      <c r="B93" s="17">
        <v>11</v>
      </c>
      <c r="C93" s="17">
        <v>5</v>
      </c>
      <c r="D93" s="45" t="s">
        <v>782</v>
      </c>
      <c r="E93" s="17">
        <v>8221160</v>
      </c>
      <c r="F93" s="8" t="s">
        <v>29</v>
      </c>
      <c r="G93" s="22" t="s">
        <v>490</v>
      </c>
      <c r="H93" s="22" t="s">
        <v>299</v>
      </c>
      <c r="I93" s="149">
        <v>2</v>
      </c>
      <c r="J93" s="149">
        <v>2</v>
      </c>
      <c r="K93" s="149">
        <v>15</v>
      </c>
      <c r="L93" s="149">
        <v>3</v>
      </c>
      <c r="M93" s="150">
        <v>0.9</v>
      </c>
      <c r="N93" s="149">
        <v>6</v>
      </c>
      <c r="O93" s="150">
        <v>1.49</v>
      </c>
      <c r="P93" s="149">
        <v>9</v>
      </c>
      <c r="Q93" s="149">
        <f t="shared" si="5"/>
        <v>2.39</v>
      </c>
      <c r="R93" s="51" t="s">
        <v>108</v>
      </c>
      <c r="S93" s="22" t="s">
        <v>782</v>
      </c>
      <c r="T93" s="22" t="s">
        <v>783</v>
      </c>
      <c r="U93" s="22" t="s">
        <v>37</v>
      </c>
      <c r="V93" s="98">
        <v>39083</v>
      </c>
      <c r="W93" s="16"/>
      <c r="X93" s="7">
        <v>476748134</v>
      </c>
      <c r="Y93" s="59" t="s">
        <v>784</v>
      </c>
      <c r="Z93" s="22" t="s">
        <v>785</v>
      </c>
      <c r="AA93" s="22" t="s">
        <v>512</v>
      </c>
      <c r="AB93" s="99">
        <v>476748134</v>
      </c>
      <c r="AC93" s="31" t="s">
        <v>784</v>
      </c>
      <c r="AD93" s="7">
        <v>20</v>
      </c>
    </row>
    <row r="94" spans="1:30">
      <c r="A94" s="4" t="s">
        <v>29</v>
      </c>
      <c r="B94" s="24">
        <v>10</v>
      </c>
      <c r="C94" s="24">
        <v>5</v>
      </c>
      <c r="D94" s="56" t="s">
        <v>1442</v>
      </c>
      <c r="E94" s="24">
        <v>1916764</v>
      </c>
      <c r="F94" s="82" t="s">
        <v>29</v>
      </c>
      <c r="G94" s="56" t="s">
        <v>1195</v>
      </c>
      <c r="H94" s="56" t="s">
        <v>1216</v>
      </c>
      <c r="I94" s="147">
        <v>0</v>
      </c>
      <c r="J94" s="153">
        <v>2</v>
      </c>
      <c r="K94" s="153">
        <v>12</v>
      </c>
      <c r="L94" s="153">
        <v>2</v>
      </c>
      <c r="M94" s="161">
        <v>0.9</v>
      </c>
      <c r="N94" s="153">
        <v>4</v>
      </c>
      <c r="O94" s="161">
        <v>0.75</v>
      </c>
      <c r="P94" s="153">
        <v>6</v>
      </c>
      <c r="Q94" s="149">
        <f t="shared" si="5"/>
        <v>1.65</v>
      </c>
      <c r="R94" s="56" t="s">
        <v>1257</v>
      </c>
      <c r="S94" s="56" t="s">
        <v>1506</v>
      </c>
      <c r="T94" s="56" t="s">
        <v>1507</v>
      </c>
      <c r="U94" s="56" t="s">
        <v>37</v>
      </c>
      <c r="V94" s="94">
        <v>40544</v>
      </c>
      <c r="W94" s="25"/>
      <c r="X94" s="29">
        <v>777736943</v>
      </c>
      <c r="Y94" s="59" t="s">
        <v>1508</v>
      </c>
      <c r="Z94" s="56" t="s">
        <v>1509</v>
      </c>
      <c r="AA94" s="56" t="s">
        <v>1510</v>
      </c>
      <c r="AB94" s="117">
        <v>602219372</v>
      </c>
      <c r="AC94" s="31" t="s">
        <v>1511</v>
      </c>
      <c r="AD94" s="29">
        <v>12</v>
      </c>
    </row>
    <row r="95" spans="1:30">
      <c r="A95" s="37" t="s">
        <v>29</v>
      </c>
      <c r="B95" s="37">
        <v>10</v>
      </c>
      <c r="C95" s="37">
        <v>5</v>
      </c>
      <c r="D95" s="59" t="s">
        <v>1197</v>
      </c>
      <c r="E95" s="37">
        <v>5922648</v>
      </c>
      <c r="F95" s="37" t="s">
        <v>29</v>
      </c>
      <c r="G95" s="59" t="s">
        <v>1198</v>
      </c>
      <c r="H95" s="59" t="s">
        <v>93</v>
      </c>
      <c r="I95" s="149">
        <v>0</v>
      </c>
      <c r="J95" s="149">
        <v>1</v>
      </c>
      <c r="K95" s="151">
        <v>45</v>
      </c>
      <c r="L95" s="149">
        <v>2</v>
      </c>
      <c r="M95" s="150">
        <v>0.1</v>
      </c>
      <c r="N95" s="149">
        <v>1</v>
      </c>
      <c r="O95" s="150">
        <v>0.1</v>
      </c>
      <c r="P95" s="149">
        <f t="shared" ref="P95:P101" si="6">L95+N95</f>
        <v>3</v>
      </c>
      <c r="Q95" s="149">
        <f t="shared" si="5"/>
        <v>0.2</v>
      </c>
      <c r="R95" s="59" t="s">
        <v>2185</v>
      </c>
      <c r="S95" s="59" t="s">
        <v>2430</v>
      </c>
      <c r="T95" s="59" t="s">
        <v>2431</v>
      </c>
      <c r="U95" s="59" t="s">
        <v>37</v>
      </c>
      <c r="V95" s="93">
        <v>39083</v>
      </c>
      <c r="W95" s="37"/>
      <c r="X95" s="61">
        <v>774539830</v>
      </c>
      <c r="Y95" s="59" t="s">
        <v>1578</v>
      </c>
      <c r="Z95" s="59" t="s">
        <v>1579</v>
      </c>
      <c r="AA95" s="59" t="s">
        <v>1468</v>
      </c>
      <c r="AB95" s="118">
        <v>774539830</v>
      </c>
      <c r="AC95" s="31" t="s">
        <v>1578</v>
      </c>
      <c r="AD95" s="61">
        <v>1</v>
      </c>
    </row>
    <row r="96" spans="1:30" ht="15" customHeight="1">
      <c r="A96" s="37" t="s">
        <v>29</v>
      </c>
      <c r="B96" s="37">
        <v>8</v>
      </c>
      <c r="C96" s="37">
        <v>6</v>
      </c>
      <c r="D96" s="59" t="s">
        <v>2437</v>
      </c>
      <c r="E96" s="37">
        <v>3861378</v>
      </c>
      <c r="F96" s="37" t="s">
        <v>29</v>
      </c>
      <c r="G96" s="59" t="s">
        <v>1391</v>
      </c>
      <c r="H96" s="59" t="s">
        <v>2166</v>
      </c>
      <c r="I96" s="149">
        <v>0</v>
      </c>
      <c r="J96" s="149">
        <v>2</v>
      </c>
      <c r="K96" s="151" t="s">
        <v>2438</v>
      </c>
      <c r="L96" s="149">
        <v>5</v>
      </c>
      <c r="M96" s="150">
        <v>2.25</v>
      </c>
      <c r="N96" s="149">
        <v>3</v>
      </c>
      <c r="O96" s="150">
        <v>1.1299999999999999</v>
      </c>
      <c r="P96" s="149">
        <f t="shared" si="6"/>
        <v>8</v>
      </c>
      <c r="Q96" s="149">
        <f t="shared" si="5"/>
        <v>3.38</v>
      </c>
      <c r="R96" s="59" t="s">
        <v>2160</v>
      </c>
      <c r="S96" s="59" t="s">
        <v>2439</v>
      </c>
      <c r="T96" s="59" t="s">
        <v>2440</v>
      </c>
      <c r="U96" s="59" t="s">
        <v>76</v>
      </c>
      <c r="V96" s="93">
        <v>39083</v>
      </c>
      <c r="W96" s="37"/>
      <c r="X96" s="61">
        <v>723960101</v>
      </c>
      <c r="Y96" s="59" t="s">
        <v>2441</v>
      </c>
      <c r="Z96" s="59" t="s">
        <v>2442</v>
      </c>
      <c r="AA96" s="59" t="s">
        <v>1798</v>
      </c>
      <c r="AB96" s="118">
        <v>723960101</v>
      </c>
      <c r="AC96" s="31" t="s">
        <v>2441</v>
      </c>
      <c r="AD96" s="61">
        <v>40</v>
      </c>
    </row>
    <row r="97" spans="1:30" ht="15" customHeight="1">
      <c r="A97" s="37" t="s">
        <v>29</v>
      </c>
      <c r="B97" s="37">
        <v>8</v>
      </c>
      <c r="C97" s="37">
        <v>6</v>
      </c>
      <c r="D97" s="59" t="s">
        <v>1537</v>
      </c>
      <c r="E97" s="37">
        <v>6363165</v>
      </c>
      <c r="F97" s="37" t="s">
        <v>29</v>
      </c>
      <c r="G97" s="59" t="s">
        <v>1391</v>
      </c>
      <c r="H97" s="59" t="s">
        <v>2121</v>
      </c>
      <c r="I97" s="149">
        <v>0</v>
      </c>
      <c r="J97" s="149">
        <v>5</v>
      </c>
      <c r="K97" s="151" t="s">
        <v>2129</v>
      </c>
      <c r="L97" s="149">
        <v>5</v>
      </c>
      <c r="M97" s="150">
        <v>4.4000000000000004</v>
      </c>
      <c r="N97" s="149">
        <v>3</v>
      </c>
      <c r="O97" s="150">
        <v>1.4</v>
      </c>
      <c r="P97" s="149">
        <f t="shared" si="6"/>
        <v>8</v>
      </c>
      <c r="Q97" s="150">
        <f t="shared" si="5"/>
        <v>5.8000000000000007</v>
      </c>
      <c r="R97" s="59" t="s">
        <v>2160</v>
      </c>
      <c r="S97" s="59" t="s">
        <v>2433</v>
      </c>
      <c r="T97" s="59" t="s">
        <v>2434</v>
      </c>
      <c r="U97" s="59" t="s">
        <v>56</v>
      </c>
      <c r="V97" s="93">
        <v>41640</v>
      </c>
      <c r="W97" s="37"/>
      <c r="X97" s="61">
        <v>775708087</v>
      </c>
      <c r="Y97" s="59" t="s">
        <v>2028</v>
      </c>
      <c r="Z97" s="59" t="s">
        <v>2435</v>
      </c>
      <c r="AA97" s="59" t="s">
        <v>2436</v>
      </c>
      <c r="AB97" s="118">
        <v>775708087</v>
      </c>
      <c r="AC97" s="31" t="s">
        <v>2028</v>
      </c>
      <c r="AD97" s="61">
        <v>20</v>
      </c>
    </row>
    <row r="98" spans="1:30" ht="15" customHeight="1">
      <c r="A98" s="19" t="s">
        <v>71</v>
      </c>
      <c r="B98" s="19">
        <v>8</v>
      </c>
      <c r="C98" s="19">
        <v>6</v>
      </c>
      <c r="D98" s="31" t="s">
        <v>903</v>
      </c>
      <c r="E98" s="19">
        <v>7149161</v>
      </c>
      <c r="F98" s="19" t="s">
        <v>29</v>
      </c>
      <c r="G98" s="31" t="s">
        <v>1391</v>
      </c>
      <c r="H98" s="137" t="s">
        <v>2642</v>
      </c>
      <c r="I98" s="147">
        <v>0</v>
      </c>
      <c r="J98" s="147">
        <v>1</v>
      </c>
      <c r="K98" s="158">
        <v>20</v>
      </c>
      <c r="L98" s="147">
        <v>4</v>
      </c>
      <c r="M98" s="217">
        <v>3.15</v>
      </c>
      <c r="N98" s="147">
        <v>2</v>
      </c>
      <c r="O98" s="217">
        <v>0.75</v>
      </c>
      <c r="P98" s="147">
        <f t="shared" si="6"/>
        <v>6</v>
      </c>
      <c r="Q98" s="149">
        <f t="shared" si="5"/>
        <v>3.9</v>
      </c>
      <c r="R98" s="31" t="s">
        <v>2160</v>
      </c>
      <c r="S98" s="137" t="s">
        <v>2643</v>
      </c>
      <c r="T98" s="137" t="s">
        <v>906</v>
      </c>
      <c r="U98" s="137" t="s">
        <v>2644</v>
      </c>
      <c r="V98" s="138">
        <v>41640</v>
      </c>
      <c r="W98" s="19"/>
      <c r="X98" s="46">
        <v>777665571</v>
      </c>
      <c r="Y98" s="59" t="s">
        <v>907</v>
      </c>
      <c r="Z98" s="31" t="s">
        <v>908</v>
      </c>
      <c r="AA98" s="31" t="s">
        <v>229</v>
      </c>
      <c r="AB98" s="120"/>
      <c r="AC98" s="31"/>
      <c r="AD98" s="46"/>
    </row>
    <row r="99" spans="1:30" ht="15" customHeight="1">
      <c r="A99" s="37" t="s">
        <v>29</v>
      </c>
      <c r="B99" s="37">
        <v>8</v>
      </c>
      <c r="C99" s="37">
        <v>6</v>
      </c>
      <c r="D99" s="59" t="s">
        <v>1535</v>
      </c>
      <c r="E99" s="37">
        <v>7222807</v>
      </c>
      <c r="F99" s="37" t="s">
        <v>29</v>
      </c>
      <c r="G99" s="59" t="s">
        <v>1391</v>
      </c>
      <c r="H99" s="59" t="s">
        <v>2166</v>
      </c>
      <c r="I99" s="149">
        <v>0</v>
      </c>
      <c r="J99" s="149">
        <v>2</v>
      </c>
      <c r="K99" s="151" t="s">
        <v>2151</v>
      </c>
      <c r="L99" s="149">
        <v>3</v>
      </c>
      <c r="M99" s="150">
        <v>2.0750000000000002</v>
      </c>
      <c r="N99" s="149">
        <v>2</v>
      </c>
      <c r="O99" s="150">
        <v>0.5</v>
      </c>
      <c r="P99" s="149">
        <f t="shared" si="6"/>
        <v>5</v>
      </c>
      <c r="Q99" s="149">
        <f t="shared" si="5"/>
        <v>2.5750000000000002</v>
      </c>
      <c r="R99" s="59" t="s">
        <v>2160</v>
      </c>
      <c r="S99" s="59" t="s">
        <v>2443</v>
      </c>
      <c r="T99" s="59" t="s">
        <v>2444</v>
      </c>
      <c r="U99" s="59" t="s">
        <v>111</v>
      </c>
      <c r="V99" s="93">
        <v>39083</v>
      </c>
      <c r="W99" s="37"/>
      <c r="X99" s="61" t="s">
        <v>2445</v>
      </c>
      <c r="Y99" s="59" t="s">
        <v>2446</v>
      </c>
      <c r="Z99" s="59" t="s">
        <v>1520</v>
      </c>
      <c r="AA99" s="59" t="s">
        <v>512</v>
      </c>
      <c r="AB99" s="118" t="s">
        <v>1521</v>
      </c>
      <c r="AC99" s="31" t="s">
        <v>1522</v>
      </c>
      <c r="AD99" s="61">
        <v>35</v>
      </c>
    </row>
    <row r="100" spans="1:30">
      <c r="A100" s="37" t="s">
        <v>29</v>
      </c>
      <c r="B100" s="37">
        <v>8</v>
      </c>
      <c r="C100" s="37">
        <v>6</v>
      </c>
      <c r="D100" s="59" t="s">
        <v>2450</v>
      </c>
      <c r="E100" s="37">
        <v>8168410</v>
      </c>
      <c r="F100" s="37" t="s">
        <v>29</v>
      </c>
      <c r="G100" s="59" t="s">
        <v>1391</v>
      </c>
      <c r="H100" s="59" t="s">
        <v>2121</v>
      </c>
      <c r="I100" s="149">
        <v>0</v>
      </c>
      <c r="J100" s="149">
        <v>15</v>
      </c>
      <c r="K100" s="151" t="s">
        <v>2451</v>
      </c>
      <c r="L100" s="149">
        <v>7</v>
      </c>
      <c r="M100" s="150">
        <v>3.8</v>
      </c>
      <c r="N100" s="149">
        <v>4</v>
      </c>
      <c r="O100" s="150">
        <v>1.85</v>
      </c>
      <c r="P100" s="149">
        <f t="shared" si="6"/>
        <v>11</v>
      </c>
      <c r="Q100" s="149">
        <f t="shared" si="5"/>
        <v>5.65</v>
      </c>
      <c r="R100" s="59" t="s">
        <v>2160</v>
      </c>
      <c r="S100" s="59" t="s">
        <v>2452</v>
      </c>
      <c r="T100" s="59" t="s">
        <v>2453</v>
      </c>
      <c r="U100" s="59" t="s">
        <v>111</v>
      </c>
      <c r="V100" s="93">
        <v>41275</v>
      </c>
      <c r="W100" s="37"/>
      <c r="X100" s="61">
        <v>734328986</v>
      </c>
      <c r="Y100" s="59" t="s">
        <v>2454</v>
      </c>
      <c r="Z100" s="59" t="s">
        <v>2455</v>
      </c>
      <c r="AA100" s="59" t="s">
        <v>118</v>
      </c>
      <c r="AB100" s="118">
        <v>722681035</v>
      </c>
      <c r="AC100" s="31" t="s">
        <v>2456</v>
      </c>
      <c r="AD100" s="61">
        <v>15</v>
      </c>
    </row>
    <row r="101" spans="1:30" ht="15" customHeight="1">
      <c r="A101" s="37" t="s">
        <v>29</v>
      </c>
      <c r="B101" s="37">
        <v>8</v>
      </c>
      <c r="C101" s="37">
        <v>6</v>
      </c>
      <c r="D101" s="59" t="s">
        <v>2016</v>
      </c>
      <c r="E101" s="37">
        <v>9055829</v>
      </c>
      <c r="F101" s="37" t="s">
        <v>29</v>
      </c>
      <c r="G101" s="59" t="s">
        <v>1391</v>
      </c>
      <c r="H101" s="59" t="s">
        <v>2166</v>
      </c>
      <c r="I101" s="149">
        <v>0</v>
      </c>
      <c r="J101" s="149">
        <v>3</v>
      </c>
      <c r="K101" s="151" t="s">
        <v>2447</v>
      </c>
      <c r="L101" s="149">
        <v>3</v>
      </c>
      <c r="M101" s="150">
        <v>1.4</v>
      </c>
      <c r="N101" s="149">
        <v>1</v>
      </c>
      <c r="O101" s="150">
        <v>0.4</v>
      </c>
      <c r="P101" s="149">
        <f t="shared" si="6"/>
        <v>4</v>
      </c>
      <c r="Q101" s="150">
        <f t="shared" si="5"/>
        <v>1.7999999999999998</v>
      </c>
      <c r="R101" s="59" t="s">
        <v>2160</v>
      </c>
      <c r="S101" s="59" t="s">
        <v>2448</v>
      </c>
      <c r="T101" s="59" t="s">
        <v>2018</v>
      </c>
      <c r="U101" s="59" t="s">
        <v>65</v>
      </c>
      <c r="V101" s="93">
        <v>39083</v>
      </c>
      <c r="W101" s="37"/>
      <c r="X101" s="61">
        <v>412384516</v>
      </c>
      <c r="Y101" s="59" t="s">
        <v>2019</v>
      </c>
      <c r="Z101" s="59" t="s">
        <v>2449</v>
      </c>
      <c r="AA101" s="59" t="s">
        <v>1977</v>
      </c>
      <c r="AB101" s="118">
        <v>602802895</v>
      </c>
      <c r="AC101" s="31" t="s">
        <v>2019</v>
      </c>
      <c r="AD101" s="61">
        <v>30</v>
      </c>
    </row>
    <row r="102" spans="1:30" ht="15" customHeight="1">
      <c r="A102" s="19" t="s">
        <v>29</v>
      </c>
      <c r="B102" s="19">
        <v>8</v>
      </c>
      <c r="C102" s="19">
        <v>6</v>
      </c>
      <c r="D102" s="31" t="s">
        <v>2016</v>
      </c>
      <c r="E102" s="19">
        <v>2244389</v>
      </c>
      <c r="F102" s="19" t="s">
        <v>29</v>
      </c>
      <c r="G102" s="31" t="s">
        <v>1750</v>
      </c>
      <c r="H102" s="31" t="s">
        <v>93</v>
      </c>
      <c r="I102" s="147">
        <v>9</v>
      </c>
      <c r="J102" s="147"/>
      <c r="K102" s="147"/>
      <c r="L102" s="147">
        <v>3</v>
      </c>
      <c r="M102" s="217">
        <v>0.65</v>
      </c>
      <c r="N102" s="147">
        <v>1</v>
      </c>
      <c r="O102" s="217">
        <v>0.3</v>
      </c>
      <c r="P102" s="147">
        <v>4</v>
      </c>
      <c r="Q102" s="147">
        <v>0.95</v>
      </c>
      <c r="R102" s="31" t="s">
        <v>1774</v>
      </c>
      <c r="S102" s="31" t="s">
        <v>2017</v>
      </c>
      <c r="T102" s="31" t="s">
        <v>2018</v>
      </c>
      <c r="U102" s="31" t="s">
        <v>65</v>
      </c>
      <c r="V102" s="95">
        <v>39083</v>
      </c>
      <c r="W102" s="31"/>
      <c r="X102" s="46">
        <v>412384516</v>
      </c>
      <c r="Y102" s="59" t="s">
        <v>2019</v>
      </c>
      <c r="Z102" s="31" t="s">
        <v>1977</v>
      </c>
      <c r="AB102" s="120">
        <v>602802895</v>
      </c>
      <c r="AC102" s="31" t="s">
        <v>2019</v>
      </c>
      <c r="AD102" s="61"/>
    </row>
    <row r="103" spans="1:30" ht="18.75" customHeight="1">
      <c r="A103" s="24" t="s">
        <v>29</v>
      </c>
      <c r="B103" s="24">
        <v>8</v>
      </c>
      <c r="C103" s="24">
        <v>6</v>
      </c>
      <c r="D103" s="56" t="s">
        <v>1537</v>
      </c>
      <c r="E103" s="24">
        <v>3827499</v>
      </c>
      <c r="F103" s="82" t="s">
        <v>29</v>
      </c>
      <c r="G103" s="56" t="s">
        <v>1538</v>
      </c>
      <c r="H103" s="56" t="s">
        <v>308</v>
      </c>
      <c r="I103" s="147">
        <v>0</v>
      </c>
      <c r="J103" s="153">
        <v>1</v>
      </c>
      <c r="K103" s="153">
        <v>6</v>
      </c>
      <c r="L103" s="153">
        <v>1</v>
      </c>
      <c r="M103" s="161">
        <v>0.7</v>
      </c>
      <c r="N103" s="153">
        <v>3</v>
      </c>
      <c r="O103" s="161">
        <v>0.3</v>
      </c>
      <c r="P103" s="153">
        <v>4</v>
      </c>
      <c r="Q103" s="153">
        <v>1</v>
      </c>
      <c r="R103" s="56" t="s">
        <v>1217</v>
      </c>
      <c r="S103" s="54" t="s">
        <v>909</v>
      </c>
      <c r="T103" s="54" t="s">
        <v>1523</v>
      </c>
      <c r="U103" s="56" t="s">
        <v>56</v>
      </c>
      <c r="V103" s="94">
        <v>40725</v>
      </c>
      <c r="W103" s="25"/>
      <c r="X103" s="29">
        <v>412354839</v>
      </c>
      <c r="Y103" s="59" t="s">
        <v>1524</v>
      </c>
      <c r="Z103" s="56" t="s">
        <v>1525</v>
      </c>
      <c r="AA103" s="56" t="s">
        <v>263</v>
      </c>
      <c r="AB103" s="117" t="s">
        <v>1526</v>
      </c>
      <c r="AC103" s="31" t="s">
        <v>1524</v>
      </c>
      <c r="AD103" s="29">
        <v>1</v>
      </c>
    </row>
    <row r="104" spans="1:30" ht="30">
      <c r="A104" s="24" t="s">
        <v>29</v>
      </c>
      <c r="B104" s="24">
        <v>8</v>
      </c>
      <c r="C104" s="24">
        <v>6</v>
      </c>
      <c r="D104" s="56" t="s">
        <v>1535</v>
      </c>
      <c r="E104" s="24">
        <v>4291907</v>
      </c>
      <c r="F104" s="82" t="s">
        <v>29</v>
      </c>
      <c r="G104" s="56" t="s">
        <v>1536</v>
      </c>
      <c r="H104" s="56"/>
      <c r="I104" s="147">
        <v>0</v>
      </c>
      <c r="J104" s="153">
        <v>2</v>
      </c>
      <c r="K104" s="153">
        <v>12</v>
      </c>
      <c r="L104" s="153">
        <v>2</v>
      </c>
      <c r="M104" s="161">
        <v>1.1499999999999999</v>
      </c>
      <c r="N104" s="153">
        <v>2</v>
      </c>
      <c r="O104" s="161">
        <v>0.5</v>
      </c>
      <c r="P104" s="153">
        <v>4</v>
      </c>
      <c r="Q104" s="149">
        <f t="shared" ref="Q104:Q131" si="7">SUM(M104,O104)</f>
        <v>1.65</v>
      </c>
      <c r="R104" s="54" t="s">
        <v>1217</v>
      </c>
      <c r="S104" s="54" t="s">
        <v>1517</v>
      </c>
      <c r="T104" s="54" t="s">
        <v>1518</v>
      </c>
      <c r="U104" s="56" t="s">
        <v>111</v>
      </c>
      <c r="V104" s="94">
        <v>39083</v>
      </c>
      <c r="W104" s="25"/>
      <c r="X104" s="29">
        <v>412384745</v>
      </c>
      <c r="Y104" s="59" t="s">
        <v>1519</v>
      </c>
      <c r="Z104" s="56" t="s">
        <v>1520</v>
      </c>
      <c r="AA104" s="56" t="s">
        <v>512</v>
      </c>
      <c r="AB104" s="117" t="s">
        <v>1521</v>
      </c>
      <c r="AC104" s="31" t="s">
        <v>1522</v>
      </c>
      <c r="AD104" s="29">
        <v>2</v>
      </c>
    </row>
    <row r="105" spans="1:30" ht="15" customHeight="1">
      <c r="A105" s="8" t="s">
        <v>71</v>
      </c>
      <c r="B105" s="8">
        <v>8</v>
      </c>
      <c r="C105" s="8">
        <v>6</v>
      </c>
      <c r="D105" s="22" t="s">
        <v>935</v>
      </c>
      <c r="E105" s="8">
        <v>2784357</v>
      </c>
      <c r="F105" s="8" t="s">
        <v>29</v>
      </c>
      <c r="G105" s="22" t="s">
        <v>159</v>
      </c>
      <c r="H105" s="22" t="s">
        <v>93</v>
      </c>
      <c r="I105" s="153">
        <v>0</v>
      </c>
      <c r="J105" s="153">
        <v>3</v>
      </c>
      <c r="K105" s="153" t="s">
        <v>2640</v>
      </c>
      <c r="L105" s="153">
        <v>7</v>
      </c>
      <c r="M105" s="161">
        <v>4.5</v>
      </c>
      <c r="N105" s="153">
        <v>4</v>
      </c>
      <c r="O105" s="161">
        <v>0.86</v>
      </c>
      <c r="P105" s="153">
        <f>(L105+N105)</f>
        <v>11</v>
      </c>
      <c r="Q105" s="153">
        <f t="shared" si="7"/>
        <v>5.36</v>
      </c>
      <c r="R105" s="22" t="s">
        <v>2196</v>
      </c>
      <c r="S105" s="22" t="s">
        <v>936</v>
      </c>
      <c r="T105" s="137" t="s">
        <v>2645</v>
      </c>
      <c r="U105" s="22" t="s">
        <v>56</v>
      </c>
      <c r="V105" s="98">
        <v>41821</v>
      </c>
      <c r="W105" s="8"/>
      <c r="X105" s="7">
        <v>773988326</v>
      </c>
      <c r="Y105" s="59" t="s">
        <v>938</v>
      </c>
      <c r="Z105" s="22" t="s">
        <v>939</v>
      </c>
      <c r="AA105" s="22" t="s">
        <v>118</v>
      </c>
      <c r="AB105" s="99">
        <v>412397934</v>
      </c>
      <c r="AC105" s="31" t="s">
        <v>940</v>
      </c>
      <c r="AD105" s="7"/>
    </row>
    <row r="106" spans="1:30" ht="15" customHeight="1">
      <c r="A106" s="24" t="s">
        <v>29</v>
      </c>
      <c r="B106" s="24">
        <v>8</v>
      </c>
      <c r="C106" s="24">
        <v>6</v>
      </c>
      <c r="D106" s="56" t="s">
        <v>2471</v>
      </c>
      <c r="E106" s="24">
        <v>4978879</v>
      </c>
      <c r="F106" s="24" t="s">
        <v>29</v>
      </c>
      <c r="G106" s="56" t="s">
        <v>159</v>
      </c>
      <c r="H106" s="56" t="s">
        <v>160</v>
      </c>
      <c r="I106" s="153">
        <v>0</v>
      </c>
      <c r="J106" s="153">
        <v>10</v>
      </c>
      <c r="K106" s="153" t="s">
        <v>2470</v>
      </c>
      <c r="L106" s="153">
        <v>11</v>
      </c>
      <c r="M106" s="161">
        <v>10.25</v>
      </c>
      <c r="N106" s="153">
        <v>2</v>
      </c>
      <c r="O106" s="161">
        <v>1</v>
      </c>
      <c r="P106" s="153">
        <f>(L106+N106)</f>
        <v>13</v>
      </c>
      <c r="Q106" s="153">
        <f t="shared" si="7"/>
        <v>11.25</v>
      </c>
      <c r="R106" s="56" t="s">
        <v>2196</v>
      </c>
      <c r="S106" s="56" t="s">
        <v>2471</v>
      </c>
      <c r="T106" s="56" t="s">
        <v>2472</v>
      </c>
      <c r="U106" s="56" t="s">
        <v>37</v>
      </c>
      <c r="V106" s="93">
        <v>40909</v>
      </c>
      <c r="W106" s="24"/>
      <c r="X106" s="29">
        <v>606893114</v>
      </c>
      <c r="Y106" s="59" t="s">
        <v>2473</v>
      </c>
      <c r="Z106" s="56" t="s">
        <v>2474</v>
      </c>
      <c r="AA106" s="56" t="s">
        <v>512</v>
      </c>
      <c r="AB106" s="117">
        <v>606893114</v>
      </c>
      <c r="AC106" s="31" t="s">
        <v>2473</v>
      </c>
      <c r="AD106" s="47">
        <v>22</v>
      </c>
    </row>
    <row r="107" spans="1:30" ht="15" customHeight="1">
      <c r="A107" s="37" t="s">
        <v>29</v>
      </c>
      <c r="B107" s="37">
        <v>8</v>
      </c>
      <c r="C107" s="37">
        <v>6</v>
      </c>
      <c r="D107" s="59" t="s">
        <v>929</v>
      </c>
      <c r="E107" s="37">
        <v>9980976</v>
      </c>
      <c r="F107" s="37" t="s">
        <v>29</v>
      </c>
      <c r="G107" s="59" t="s">
        <v>798</v>
      </c>
      <c r="H107" s="59" t="s">
        <v>144</v>
      </c>
      <c r="I107" s="147">
        <v>0</v>
      </c>
      <c r="J107" s="147">
        <v>5</v>
      </c>
      <c r="K107" s="147" t="s">
        <v>2468</v>
      </c>
      <c r="L107" s="147">
        <v>10</v>
      </c>
      <c r="M107" s="217">
        <v>8.25</v>
      </c>
      <c r="N107" s="147">
        <v>5</v>
      </c>
      <c r="O107" s="217">
        <v>0.05</v>
      </c>
      <c r="P107" s="147">
        <f>(L107+N107)</f>
        <v>15</v>
      </c>
      <c r="Q107" s="153">
        <f t="shared" si="7"/>
        <v>8.3000000000000007</v>
      </c>
      <c r="R107" s="48" t="s">
        <v>2196</v>
      </c>
      <c r="S107" s="48" t="s">
        <v>2469</v>
      </c>
      <c r="T107" s="48" t="s">
        <v>931</v>
      </c>
      <c r="U107" s="48" t="s">
        <v>56</v>
      </c>
      <c r="V107" s="97">
        <v>39965</v>
      </c>
      <c r="W107" s="11"/>
      <c r="X107" s="47">
        <v>412397205</v>
      </c>
      <c r="Y107" s="59" t="s">
        <v>932</v>
      </c>
      <c r="Z107" s="48" t="s">
        <v>933</v>
      </c>
      <c r="AA107" s="48" t="s">
        <v>118</v>
      </c>
      <c r="AB107" s="74">
        <v>412397862</v>
      </c>
      <c r="AC107" s="31" t="s">
        <v>934</v>
      </c>
      <c r="AD107" s="47">
        <v>40</v>
      </c>
    </row>
    <row r="108" spans="1:30">
      <c r="A108" s="19" t="s">
        <v>29</v>
      </c>
      <c r="B108" s="8">
        <v>16</v>
      </c>
      <c r="C108" s="8">
        <v>7</v>
      </c>
      <c r="D108" s="45" t="s">
        <v>1004</v>
      </c>
      <c r="E108" s="8">
        <v>1268119</v>
      </c>
      <c r="F108" s="17" t="s">
        <v>29</v>
      </c>
      <c r="G108" s="22" t="s">
        <v>498</v>
      </c>
      <c r="H108" s="22" t="s">
        <v>144</v>
      </c>
      <c r="I108" s="149">
        <v>0</v>
      </c>
      <c r="J108" s="149">
        <v>6</v>
      </c>
      <c r="K108" s="149">
        <v>18</v>
      </c>
      <c r="L108" s="149">
        <v>6</v>
      </c>
      <c r="M108" s="150">
        <v>6</v>
      </c>
      <c r="N108" s="149">
        <v>7</v>
      </c>
      <c r="O108" s="150">
        <v>0.5</v>
      </c>
      <c r="P108" s="149">
        <f>SUM(L108,N108)</f>
        <v>13</v>
      </c>
      <c r="Q108" s="149">
        <f t="shared" si="7"/>
        <v>6.5</v>
      </c>
      <c r="R108" s="51" t="s">
        <v>146</v>
      </c>
      <c r="S108" s="22" t="s">
        <v>1010</v>
      </c>
      <c r="T108" s="22" t="s">
        <v>1011</v>
      </c>
      <c r="U108" s="22" t="s">
        <v>37</v>
      </c>
      <c r="V108" s="98">
        <v>39083</v>
      </c>
      <c r="W108" s="16"/>
      <c r="X108" s="7">
        <v>417533118</v>
      </c>
      <c r="Y108" s="59" t="s">
        <v>1012</v>
      </c>
      <c r="Z108" s="22" t="s">
        <v>1013</v>
      </c>
      <c r="AA108" s="22" t="s">
        <v>1009</v>
      </c>
      <c r="AB108" s="99">
        <v>724300161</v>
      </c>
      <c r="AC108" s="31" t="s">
        <v>1012</v>
      </c>
      <c r="AD108" s="7">
        <v>18</v>
      </c>
    </row>
    <row r="109" spans="1:30" ht="15" customHeight="1">
      <c r="A109" s="19" t="s">
        <v>29</v>
      </c>
      <c r="B109" s="8">
        <v>16</v>
      </c>
      <c r="C109" s="8">
        <v>7</v>
      </c>
      <c r="D109" s="45" t="s">
        <v>1004</v>
      </c>
      <c r="E109" s="8">
        <v>4012625</v>
      </c>
      <c r="F109" s="17" t="s">
        <v>29</v>
      </c>
      <c r="G109" s="22" t="s">
        <v>531</v>
      </c>
      <c r="H109" s="22" t="s">
        <v>299</v>
      </c>
      <c r="I109" s="148">
        <v>0</v>
      </c>
      <c r="J109" s="148">
        <v>5</v>
      </c>
      <c r="K109" s="149">
        <v>15</v>
      </c>
      <c r="L109" s="149">
        <v>5</v>
      </c>
      <c r="M109" s="150">
        <v>5</v>
      </c>
      <c r="N109" s="149">
        <v>7</v>
      </c>
      <c r="O109" s="150">
        <v>0.5</v>
      </c>
      <c r="P109" s="149">
        <f>SUM(L109,N109)</f>
        <v>12</v>
      </c>
      <c r="Q109" s="149">
        <f t="shared" si="7"/>
        <v>5.5</v>
      </c>
      <c r="R109" s="51" t="s">
        <v>146</v>
      </c>
      <c r="S109" s="22" t="s">
        <v>1005</v>
      </c>
      <c r="T109" s="22" t="s">
        <v>1006</v>
      </c>
      <c r="U109" s="22" t="s">
        <v>37</v>
      </c>
      <c r="V109" s="98">
        <v>39083</v>
      </c>
      <c r="W109" s="16"/>
      <c r="X109" s="7">
        <v>413034273</v>
      </c>
      <c r="Y109" s="59" t="s">
        <v>1007</v>
      </c>
      <c r="Z109" s="22" t="s">
        <v>1008</v>
      </c>
      <c r="AA109" s="22" t="s">
        <v>1009</v>
      </c>
      <c r="AB109" s="99">
        <v>602156187</v>
      </c>
      <c r="AC109" s="31" t="s">
        <v>1007</v>
      </c>
      <c r="AD109" s="7">
        <v>15</v>
      </c>
    </row>
    <row r="110" spans="1:30" ht="15" customHeight="1">
      <c r="A110" s="19" t="s">
        <v>29</v>
      </c>
      <c r="B110" s="8">
        <v>16</v>
      </c>
      <c r="C110" s="8">
        <v>7</v>
      </c>
      <c r="D110" s="52" t="s">
        <v>1014</v>
      </c>
      <c r="E110" s="8">
        <v>6979171</v>
      </c>
      <c r="F110" s="84" t="s">
        <v>29</v>
      </c>
      <c r="G110" s="22" t="s">
        <v>1015</v>
      </c>
      <c r="H110" s="22" t="s">
        <v>129</v>
      </c>
      <c r="I110" s="149">
        <v>0</v>
      </c>
      <c r="J110" s="149">
        <v>10</v>
      </c>
      <c r="K110" s="149">
        <v>10</v>
      </c>
      <c r="L110" s="149">
        <v>2</v>
      </c>
      <c r="M110" s="150">
        <v>2</v>
      </c>
      <c r="N110" s="149">
        <v>21</v>
      </c>
      <c r="O110" s="150">
        <v>3.05</v>
      </c>
      <c r="P110" s="149">
        <f>SUM(L110,N110)</f>
        <v>23</v>
      </c>
      <c r="Q110" s="149">
        <f t="shared" si="7"/>
        <v>5.05</v>
      </c>
      <c r="R110" s="51" t="s">
        <v>146</v>
      </c>
      <c r="S110" s="22" t="s">
        <v>1014</v>
      </c>
      <c r="T110" s="22" t="s">
        <v>1016</v>
      </c>
      <c r="U110" s="22" t="s">
        <v>56</v>
      </c>
      <c r="V110" s="98">
        <v>39083</v>
      </c>
      <c r="W110" s="16"/>
      <c r="X110" s="7">
        <v>417536062</v>
      </c>
      <c r="Y110" s="59" t="s">
        <v>1017</v>
      </c>
      <c r="Z110" s="22" t="s">
        <v>1018</v>
      </c>
      <c r="AA110" s="22" t="s">
        <v>1019</v>
      </c>
      <c r="AB110" s="99" t="s">
        <v>1020</v>
      </c>
      <c r="AC110" s="31" t="s">
        <v>1021</v>
      </c>
      <c r="AD110" s="7">
        <v>10</v>
      </c>
    </row>
    <row r="111" spans="1:30" ht="15" customHeight="1">
      <c r="A111" s="37" t="s">
        <v>29</v>
      </c>
      <c r="B111" s="37">
        <v>16</v>
      </c>
      <c r="C111" s="37">
        <v>7</v>
      </c>
      <c r="D111" s="59" t="s">
        <v>990</v>
      </c>
      <c r="E111" s="37">
        <v>8951412</v>
      </c>
      <c r="F111" s="37" t="s">
        <v>29</v>
      </c>
      <c r="G111" s="59" t="s">
        <v>1022</v>
      </c>
      <c r="H111" s="59" t="s">
        <v>93</v>
      </c>
      <c r="I111" s="149">
        <v>0</v>
      </c>
      <c r="J111" s="149">
        <v>10</v>
      </c>
      <c r="K111" s="151">
        <v>10</v>
      </c>
      <c r="L111" s="149">
        <v>4</v>
      </c>
      <c r="M111" s="150">
        <v>3.2</v>
      </c>
      <c r="N111" s="149">
        <v>2</v>
      </c>
      <c r="O111" s="150">
        <v>0.4</v>
      </c>
      <c r="P111" s="149">
        <f>SUM(L111,N111)</f>
        <v>6</v>
      </c>
      <c r="Q111" s="149">
        <f t="shared" si="7"/>
        <v>3.6</v>
      </c>
      <c r="R111" s="59" t="s">
        <v>146</v>
      </c>
      <c r="S111" s="59" t="s">
        <v>990</v>
      </c>
      <c r="T111" s="59" t="s">
        <v>996</v>
      </c>
      <c r="U111" s="59" t="s">
        <v>76</v>
      </c>
      <c r="V111" s="93">
        <v>39083</v>
      </c>
      <c r="W111" s="37"/>
      <c r="X111" s="61">
        <v>608773447</v>
      </c>
      <c r="Y111" s="59" t="s">
        <v>997</v>
      </c>
      <c r="Z111" s="59" t="s">
        <v>993</v>
      </c>
      <c r="AA111" s="59" t="s">
        <v>118</v>
      </c>
      <c r="AB111" s="118">
        <v>608144700</v>
      </c>
      <c r="AC111" s="31" t="s">
        <v>994</v>
      </c>
      <c r="AD111" s="61">
        <v>10</v>
      </c>
    </row>
    <row r="112" spans="1:30" ht="15" customHeight="1">
      <c r="A112" s="19" t="s">
        <v>29</v>
      </c>
      <c r="B112" s="19">
        <v>9</v>
      </c>
      <c r="C112" s="19">
        <v>7</v>
      </c>
      <c r="D112" s="31" t="s">
        <v>1821</v>
      </c>
      <c r="E112" s="19">
        <v>1404548</v>
      </c>
      <c r="F112" s="19" t="s">
        <v>29</v>
      </c>
      <c r="G112" s="31" t="s">
        <v>2492</v>
      </c>
      <c r="H112" s="31" t="s">
        <v>1735</v>
      </c>
      <c r="I112" s="147">
        <v>0</v>
      </c>
      <c r="J112" s="147">
        <v>1</v>
      </c>
      <c r="K112" s="147">
        <v>20</v>
      </c>
      <c r="L112" s="147">
        <v>3</v>
      </c>
      <c r="M112" s="217">
        <v>1</v>
      </c>
      <c r="N112" s="147">
        <v>2</v>
      </c>
      <c r="O112" s="217">
        <v>0.75</v>
      </c>
      <c r="P112" s="147">
        <f t="shared" ref="P112:P119" si="8">L112+N112</f>
        <v>5</v>
      </c>
      <c r="Q112" s="147">
        <f t="shared" si="7"/>
        <v>1.75</v>
      </c>
      <c r="R112" s="31" t="s">
        <v>2160</v>
      </c>
      <c r="S112" s="31" t="s">
        <v>2496</v>
      </c>
      <c r="T112" s="31" t="s">
        <v>2062</v>
      </c>
      <c r="U112" s="31" t="s">
        <v>37</v>
      </c>
      <c r="V112" s="94">
        <v>41699</v>
      </c>
      <c r="W112" s="19"/>
      <c r="X112" s="46">
        <v>777782074</v>
      </c>
      <c r="Y112" s="59" t="s">
        <v>2497</v>
      </c>
      <c r="Z112" s="31" t="s">
        <v>2498</v>
      </c>
      <c r="AA112" s="31" t="s">
        <v>2487</v>
      </c>
      <c r="AB112" s="120">
        <v>777782074</v>
      </c>
      <c r="AC112" s="31" t="s">
        <v>2497</v>
      </c>
      <c r="AD112" s="46">
        <v>35</v>
      </c>
    </row>
    <row r="113" spans="1:16384" ht="15" customHeight="1">
      <c r="A113" s="37" t="s">
        <v>29</v>
      </c>
      <c r="B113" s="37">
        <v>9</v>
      </c>
      <c r="C113" s="37">
        <v>7</v>
      </c>
      <c r="D113" s="59" t="s">
        <v>2478</v>
      </c>
      <c r="E113" s="37">
        <v>2275903</v>
      </c>
      <c r="F113" s="37" t="s">
        <v>29</v>
      </c>
      <c r="G113" s="59" t="s">
        <v>2479</v>
      </c>
      <c r="H113" s="59" t="s">
        <v>2166</v>
      </c>
      <c r="I113" s="149">
        <v>0</v>
      </c>
      <c r="J113" s="149">
        <v>4</v>
      </c>
      <c r="K113" s="151">
        <v>30</v>
      </c>
      <c r="L113" s="149">
        <v>6</v>
      </c>
      <c r="M113" s="150">
        <v>1.3</v>
      </c>
      <c r="N113" s="149">
        <v>7</v>
      </c>
      <c r="O113" s="150">
        <v>1.3</v>
      </c>
      <c r="P113" s="149">
        <f t="shared" si="8"/>
        <v>13</v>
      </c>
      <c r="Q113" s="149">
        <f t="shared" si="7"/>
        <v>2.6</v>
      </c>
      <c r="R113" s="59" t="s">
        <v>2160</v>
      </c>
      <c r="S113" s="59" t="s">
        <v>2478</v>
      </c>
      <c r="T113" s="59" t="s">
        <v>1577</v>
      </c>
      <c r="U113" s="59" t="s">
        <v>37</v>
      </c>
      <c r="V113" s="93">
        <v>39995</v>
      </c>
      <c r="W113" s="37"/>
      <c r="X113" s="61">
        <v>417578480</v>
      </c>
      <c r="Y113" s="59" t="s">
        <v>2480</v>
      </c>
      <c r="Z113" s="59" t="s">
        <v>2481</v>
      </c>
      <c r="AA113" s="59" t="s">
        <v>512</v>
      </c>
      <c r="AB113" s="118">
        <v>732704713</v>
      </c>
      <c r="AC113" s="31" t="s">
        <v>2482</v>
      </c>
      <c r="AD113" s="61">
        <v>30</v>
      </c>
    </row>
    <row r="114" spans="1:16384" ht="15" customHeight="1">
      <c r="A114" s="19" t="s">
        <v>29</v>
      </c>
      <c r="B114" s="19">
        <v>9</v>
      </c>
      <c r="C114" s="19">
        <v>7</v>
      </c>
      <c r="D114" s="31" t="s">
        <v>2065</v>
      </c>
      <c r="E114" s="11">
        <v>3536223</v>
      </c>
      <c r="F114" s="11" t="s">
        <v>29</v>
      </c>
      <c r="G114" s="48" t="s">
        <v>1391</v>
      </c>
      <c r="H114" s="48" t="s">
        <v>2208</v>
      </c>
      <c r="I114" s="149">
        <v>0</v>
      </c>
      <c r="J114" s="149">
        <v>2</v>
      </c>
      <c r="K114" s="151">
        <v>40</v>
      </c>
      <c r="L114" s="149">
        <v>4</v>
      </c>
      <c r="M114" s="150">
        <v>2</v>
      </c>
      <c r="N114" s="149">
        <v>1</v>
      </c>
      <c r="O114" s="150">
        <v>0.375</v>
      </c>
      <c r="P114" s="149">
        <f t="shared" si="8"/>
        <v>5</v>
      </c>
      <c r="Q114" s="149">
        <f t="shared" si="7"/>
        <v>2.375</v>
      </c>
      <c r="R114" s="31" t="s">
        <v>2160</v>
      </c>
      <c r="S114" s="48" t="s">
        <v>2499</v>
      </c>
      <c r="T114" s="48" t="s">
        <v>2500</v>
      </c>
      <c r="U114" s="48" t="s">
        <v>76</v>
      </c>
      <c r="V114" s="97">
        <v>39083</v>
      </c>
      <c r="W114" s="11"/>
      <c r="X114" s="47">
        <v>725470979</v>
      </c>
      <c r="Y114" s="59" t="s">
        <v>2501</v>
      </c>
      <c r="Z114" s="48" t="s">
        <v>2502</v>
      </c>
      <c r="AA114" s="48" t="s">
        <v>2071</v>
      </c>
      <c r="AB114" s="74">
        <v>721568898</v>
      </c>
      <c r="AC114" s="31" t="s">
        <v>2072</v>
      </c>
      <c r="AD114" s="47">
        <v>40</v>
      </c>
    </row>
    <row r="115" spans="1:16384" ht="15" customHeight="1">
      <c r="A115" s="5" t="s">
        <v>741</v>
      </c>
      <c r="B115" s="5">
        <v>0</v>
      </c>
      <c r="C115" s="5">
        <v>7</v>
      </c>
      <c r="D115" s="181" t="s">
        <v>1821</v>
      </c>
      <c r="E115" s="92">
        <v>6102115</v>
      </c>
      <c r="F115" s="5" t="s">
        <v>29</v>
      </c>
      <c r="G115" s="202" t="s">
        <v>2717</v>
      </c>
      <c r="H115" s="202" t="s">
        <v>2718</v>
      </c>
      <c r="I115" s="154">
        <v>0</v>
      </c>
      <c r="J115" s="154">
        <v>2</v>
      </c>
      <c r="K115" s="154"/>
      <c r="L115" s="154">
        <v>2</v>
      </c>
      <c r="M115" s="222">
        <v>2</v>
      </c>
      <c r="N115" s="154">
        <v>5</v>
      </c>
      <c r="O115" s="222">
        <v>0.6</v>
      </c>
      <c r="P115" s="147">
        <f t="shared" si="8"/>
        <v>7</v>
      </c>
      <c r="Q115" s="217">
        <f t="shared" si="7"/>
        <v>2.6</v>
      </c>
      <c r="R115" s="181" t="s">
        <v>2719</v>
      </c>
      <c r="S115" s="202" t="s">
        <v>2720</v>
      </c>
      <c r="T115" s="202" t="s">
        <v>2062</v>
      </c>
      <c r="U115" s="92" t="s">
        <v>2721</v>
      </c>
      <c r="V115" s="182">
        <v>41699</v>
      </c>
      <c r="X115" s="206">
        <v>777782074</v>
      </c>
    </row>
    <row r="116" spans="1:16384" ht="15" customHeight="1">
      <c r="A116" s="37" t="s">
        <v>29</v>
      </c>
      <c r="B116" s="37">
        <v>9</v>
      </c>
      <c r="C116" s="37">
        <v>7</v>
      </c>
      <c r="D116" s="59" t="s">
        <v>732</v>
      </c>
      <c r="E116" s="37">
        <v>6125071</v>
      </c>
      <c r="F116" s="37" t="s">
        <v>29</v>
      </c>
      <c r="G116" s="59" t="s">
        <v>1391</v>
      </c>
      <c r="H116" s="59" t="s">
        <v>2399</v>
      </c>
      <c r="I116" s="149">
        <v>0</v>
      </c>
      <c r="J116" s="149">
        <v>1</v>
      </c>
      <c r="K116" s="151">
        <v>15</v>
      </c>
      <c r="L116" s="149">
        <v>2</v>
      </c>
      <c r="M116" s="150">
        <v>1.2</v>
      </c>
      <c r="N116" s="149">
        <v>6</v>
      </c>
      <c r="O116" s="150">
        <v>0.21</v>
      </c>
      <c r="P116" s="149">
        <f t="shared" si="8"/>
        <v>8</v>
      </c>
      <c r="Q116" s="149">
        <f t="shared" si="7"/>
        <v>1.41</v>
      </c>
      <c r="R116" s="59" t="s">
        <v>2160</v>
      </c>
      <c r="S116" s="59" t="s">
        <v>2488</v>
      </c>
      <c r="T116" s="59" t="s">
        <v>2489</v>
      </c>
      <c r="U116" s="59" t="s">
        <v>111</v>
      </c>
      <c r="V116" s="93">
        <v>39083</v>
      </c>
      <c r="W116" s="37"/>
      <c r="X116" s="61">
        <v>775713304</v>
      </c>
      <c r="Y116" s="59" t="s">
        <v>737</v>
      </c>
      <c r="Z116" s="59" t="s">
        <v>2490</v>
      </c>
      <c r="AA116" s="59" t="s">
        <v>2491</v>
      </c>
      <c r="AB116" s="118">
        <v>775713931</v>
      </c>
      <c r="AC116" s="31" t="s">
        <v>2052</v>
      </c>
      <c r="AD116" s="61">
        <v>15</v>
      </c>
    </row>
    <row r="117" spans="1:16384" ht="15" customHeight="1">
      <c r="A117" s="19" t="s">
        <v>29</v>
      </c>
      <c r="B117" s="19">
        <v>9</v>
      </c>
      <c r="C117" s="19">
        <v>7</v>
      </c>
      <c r="D117" s="31" t="s">
        <v>1821</v>
      </c>
      <c r="E117" s="19">
        <v>6651167</v>
      </c>
      <c r="F117" s="19" t="s">
        <v>29</v>
      </c>
      <c r="G117" s="31" t="s">
        <v>2483</v>
      </c>
      <c r="H117" s="31" t="s">
        <v>2458</v>
      </c>
      <c r="I117" s="147">
        <v>0</v>
      </c>
      <c r="J117" s="147">
        <v>2</v>
      </c>
      <c r="K117" s="147">
        <v>40</v>
      </c>
      <c r="L117" s="147">
        <v>3</v>
      </c>
      <c r="M117" s="217">
        <v>2</v>
      </c>
      <c r="N117" s="147">
        <v>1</v>
      </c>
      <c r="O117" s="217">
        <v>0.5</v>
      </c>
      <c r="P117" s="147">
        <f t="shared" si="8"/>
        <v>4</v>
      </c>
      <c r="Q117" s="147">
        <f t="shared" si="7"/>
        <v>2.5</v>
      </c>
      <c r="R117" s="31" t="s">
        <v>2160</v>
      </c>
      <c r="S117" s="31" t="s">
        <v>2484</v>
      </c>
      <c r="T117" s="31" t="s">
        <v>2062</v>
      </c>
      <c r="U117" s="31" t="s">
        <v>37</v>
      </c>
      <c r="V117" s="94">
        <v>38869</v>
      </c>
      <c r="W117" s="19"/>
      <c r="X117" s="46">
        <v>602297669</v>
      </c>
      <c r="Y117" s="59" t="s">
        <v>2485</v>
      </c>
      <c r="Z117" s="31" t="s">
        <v>2486</v>
      </c>
      <c r="AA117" s="31" t="s">
        <v>2487</v>
      </c>
      <c r="AB117" s="120">
        <v>602297669</v>
      </c>
      <c r="AC117" s="31" t="s">
        <v>2485</v>
      </c>
      <c r="AD117" s="46">
        <v>160</v>
      </c>
    </row>
    <row r="118" spans="1:16384" ht="15" customHeight="1">
      <c r="A118" s="8" t="s">
        <v>29</v>
      </c>
      <c r="B118" s="8">
        <v>9</v>
      </c>
      <c r="C118" s="8">
        <v>7</v>
      </c>
      <c r="D118" s="22" t="s">
        <v>1783</v>
      </c>
      <c r="E118" s="8">
        <v>7406243</v>
      </c>
      <c r="F118" s="8" t="s">
        <v>29</v>
      </c>
      <c r="G118" s="22" t="s">
        <v>1391</v>
      </c>
      <c r="H118" s="22" t="s">
        <v>2208</v>
      </c>
      <c r="I118" s="149">
        <v>0</v>
      </c>
      <c r="J118" s="149">
        <v>6</v>
      </c>
      <c r="K118" s="149" t="s">
        <v>499</v>
      </c>
      <c r="L118" s="149">
        <v>7</v>
      </c>
      <c r="M118" s="150">
        <v>6.5</v>
      </c>
      <c r="N118" s="149">
        <v>7</v>
      </c>
      <c r="O118" s="150">
        <v>2.6</v>
      </c>
      <c r="P118" s="149">
        <f t="shared" si="8"/>
        <v>14</v>
      </c>
      <c r="Q118" s="149">
        <f t="shared" si="7"/>
        <v>9.1</v>
      </c>
      <c r="R118" s="22" t="s">
        <v>2160</v>
      </c>
      <c r="S118" s="22" t="s">
        <v>2494</v>
      </c>
      <c r="T118" s="22" t="s">
        <v>2495</v>
      </c>
      <c r="U118" s="22" t="s">
        <v>76</v>
      </c>
      <c r="V118" s="98">
        <v>40909</v>
      </c>
      <c r="W118" s="22"/>
      <c r="X118" s="7">
        <v>74701600</v>
      </c>
      <c r="Y118" s="59" t="s">
        <v>2113</v>
      </c>
      <c r="Z118" s="22" t="s">
        <v>2177</v>
      </c>
      <c r="AA118" s="22" t="s">
        <v>1233</v>
      </c>
      <c r="AB118" s="99">
        <v>724701600</v>
      </c>
      <c r="AC118" s="31" t="s">
        <v>2113</v>
      </c>
      <c r="AD118" s="7">
        <v>20</v>
      </c>
      <c r="AE118" s="19"/>
      <c r="AF118" s="19"/>
      <c r="AG118" s="19"/>
      <c r="AH118" s="31"/>
      <c r="AI118" s="19"/>
      <c r="AJ118" s="19"/>
      <c r="AK118" s="31"/>
      <c r="AL118" s="31"/>
      <c r="AM118" s="19"/>
      <c r="AN118" s="19"/>
      <c r="AO118" s="19"/>
      <c r="AP118" s="19"/>
      <c r="AQ118" s="19"/>
      <c r="AR118" s="19"/>
      <c r="AS118" s="19"/>
      <c r="AT118" s="19"/>
      <c r="AU118" s="19"/>
      <c r="AV118" s="31"/>
      <c r="AW118" s="31"/>
      <c r="AX118" s="31"/>
      <c r="AY118" s="31"/>
      <c r="AZ118" s="95"/>
      <c r="BA118" s="31"/>
      <c r="BB118" s="46"/>
      <c r="BC118" s="31"/>
      <c r="BD118" s="31"/>
      <c r="BE118" s="31"/>
      <c r="BF118" s="31"/>
      <c r="BG118" s="31"/>
      <c r="BH118" s="118"/>
      <c r="BI118" s="19"/>
      <c r="BJ118" s="19"/>
      <c r="BK118" s="19"/>
      <c r="BL118" s="31"/>
      <c r="BM118" s="19"/>
      <c r="BN118" s="19"/>
      <c r="BO118" s="31"/>
      <c r="BP118" s="31"/>
      <c r="BQ118" s="19"/>
      <c r="BR118" s="19"/>
      <c r="BS118" s="19"/>
      <c r="BT118" s="19"/>
      <c r="BU118" s="19"/>
      <c r="BV118" s="19"/>
      <c r="BW118" s="19"/>
      <c r="BX118" s="19"/>
      <c r="BY118" s="19"/>
      <c r="BZ118" s="31"/>
      <c r="CA118" s="31"/>
      <c r="CB118" s="31"/>
      <c r="CC118" s="31"/>
      <c r="CD118" s="95"/>
      <c r="CE118" s="31"/>
      <c r="CF118" s="46"/>
      <c r="CG118" s="31"/>
      <c r="CH118" s="31"/>
      <c r="CI118" s="31"/>
      <c r="CJ118" s="31"/>
      <c r="CK118" s="31"/>
      <c r="CL118" s="118"/>
      <c r="CM118" s="19"/>
      <c r="CN118" s="19"/>
      <c r="CO118" s="19"/>
      <c r="CP118" s="31"/>
      <c r="CQ118" s="19"/>
      <c r="CR118" s="19"/>
      <c r="CS118" s="31"/>
      <c r="CT118" s="31"/>
      <c r="CU118" s="19"/>
      <c r="CV118" s="19"/>
      <c r="CW118" s="19"/>
      <c r="CX118" s="19"/>
      <c r="CY118" s="19"/>
      <c r="CZ118" s="19"/>
      <c r="DA118" s="19"/>
      <c r="DB118" s="19"/>
      <c r="DC118" s="19"/>
      <c r="DD118" s="31"/>
      <c r="DE118" s="31"/>
      <c r="DF118" s="31"/>
      <c r="DG118" s="31"/>
      <c r="DH118" s="95"/>
      <c r="DI118" s="31"/>
      <c r="DJ118" s="46"/>
      <c r="DK118" s="31"/>
      <c r="DL118" s="31"/>
      <c r="DM118" s="31"/>
      <c r="DN118" s="31"/>
      <c r="DO118" s="31"/>
      <c r="DP118" s="118"/>
      <c r="DQ118" s="19"/>
      <c r="DR118" s="19"/>
      <c r="DS118" s="19"/>
      <c r="DT118" s="31"/>
      <c r="DU118" s="19"/>
      <c r="DV118" s="19"/>
      <c r="DW118" s="31"/>
      <c r="DX118" s="31"/>
      <c r="DY118" s="19"/>
      <c r="DZ118" s="19"/>
      <c r="EA118" s="19"/>
      <c r="EB118" s="19"/>
      <c r="EC118" s="19"/>
      <c r="ED118" s="19"/>
      <c r="EE118" s="19"/>
      <c r="EF118" s="19"/>
      <c r="EG118" s="19"/>
      <c r="EH118" s="31"/>
      <c r="EI118" s="31"/>
      <c r="EJ118" s="31"/>
      <c r="EK118" s="31"/>
      <c r="EL118" s="95"/>
      <c r="EM118" s="31"/>
      <c r="EN118" s="46"/>
      <c r="EO118" s="31"/>
      <c r="EP118" s="31"/>
      <c r="EQ118" s="31"/>
      <c r="ER118" s="31"/>
      <c r="ES118" s="31"/>
      <c r="ET118" s="118"/>
      <c r="EU118" s="19"/>
      <c r="EV118" s="19"/>
      <c r="EW118" s="19"/>
      <c r="EX118" s="31"/>
      <c r="EY118" s="19"/>
      <c r="EZ118" s="19"/>
      <c r="FA118" s="31"/>
      <c r="FB118" s="31"/>
      <c r="FC118" s="19"/>
      <c r="FD118" s="19"/>
      <c r="FE118" s="19"/>
      <c r="FF118" s="19"/>
      <c r="FG118" s="19"/>
      <c r="FH118" s="19"/>
      <c r="FI118" s="19"/>
      <c r="FJ118" s="19"/>
      <c r="FK118" s="19"/>
      <c r="FL118" s="31"/>
      <c r="FM118" s="31"/>
      <c r="FN118" s="31"/>
      <c r="FO118" s="31"/>
      <c r="FP118" s="95"/>
      <c r="FQ118" s="31"/>
      <c r="FR118" s="46"/>
      <c r="FS118" s="31"/>
      <c r="FT118" s="31"/>
      <c r="FU118" s="31"/>
      <c r="FV118" s="31"/>
      <c r="FW118" s="31"/>
      <c r="FX118" s="118"/>
      <c r="FY118" s="19"/>
      <c r="FZ118" s="19"/>
      <c r="GA118" s="19"/>
      <c r="GB118" s="31"/>
      <c r="GC118" s="19"/>
      <c r="GD118" s="19"/>
      <c r="GE118" s="31"/>
      <c r="GF118" s="31"/>
      <c r="GG118" s="19"/>
      <c r="GH118" s="19"/>
      <c r="GI118" s="19"/>
      <c r="GJ118" s="19"/>
      <c r="GK118" s="19"/>
      <c r="GL118" s="19"/>
      <c r="GM118" s="19"/>
      <c r="GN118" s="19"/>
      <c r="GO118" s="19"/>
      <c r="GP118" s="31"/>
      <c r="GQ118" s="31"/>
      <c r="GR118" s="31"/>
      <c r="GS118" s="31"/>
      <c r="GT118" s="95"/>
      <c r="GU118" s="31"/>
      <c r="GV118" s="46"/>
      <c r="GW118" s="31"/>
      <c r="GX118" s="31"/>
      <c r="GY118" s="31"/>
      <c r="GZ118" s="31"/>
      <c r="HA118" s="31"/>
      <c r="HB118" s="118"/>
      <c r="HC118" s="19"/>
      <c r="HD118" s="19"/>
      <c r="HE118" s="19"/>
      <c r="HF118" s="31"/>
      <c r="HG118" s="19"/>
      <c r="HH118" s="19"/>
      <c r="HI118" s="31"/>
      <c r="HJ118" s="31"/>
      <c r="HK118" s="19"/>
      <c r="HL118" s="19"/>
      <c r="HM118" s="19"/>
      <c r="HN118" s="19"/>
      <c r="HO118" s="19"/>
      <c r="HP118" s="19"/>
      <c r="HQ118" s="19"/>
      <c r="HR118" s="19"/>
      <c r="HS118" s="19"/>
      <c r="HT118" s="31"/>
      <c r="HU118" s="31"/>
      <c r="HV118" s="31"/>
      <c r="HW118" s="31"/>
      <c r="HX118" s="95"/>
      <c r="HY118" s="31"/>
      <c r="HZ118" s="46"/>
      <c r="IA118" s="31"/>
      <c r="IB118" s="31"/>
      <c r="IC118" s="31"/>
      <c r="ID118" s="31"/>
      <c r="IE118" s="31"/>
      <c r="IF118" s="118"/>
      <c r="IG118" s="19"/>
      <c r="IH118" s="19"/>
      <c r="II118" s="19"/>
      <c r="IJ118" s="31"/>
      <c r="IK118" s="19"/>
      <c r="IL118" s="19"/>
      <c r="IM118" s="31"/>
      <c r="IN118" s="31"/>
      <c r="IO118" s="19"/>
      <c r="IP118" s="19"/>
      <c r="IQ118" s="19"/>
      <c r="IR118" s="19"/>
      <c r="IS118" s="19"/>
      <c r="IT118" s="19"/>
      <c r="IU118" s="19"/>
      <c r="IV118" s="19"/>
      <c r="IW118" s="19"/>
      <c r="IX118" s="31"/>
      <c r="IY118" s="31"/>
      <c r="IZ118" s="31"/>
      <c r="JA118" s="31"/>
      <c r="JB118" s="95"/>
      <c r="JC118" s="31"/>
      <c r="JD118" s="46"/>
      <c r="JE118" s="31"/>
      <c r="JF118" s="31"/>
      <c r="JG118" s="31"/>
      <c r="JH118" s="31"/>
      <c r="JI118" s="31"/>
      <c r="JJ118" s="118"/>
      <c r="JK118" s="19"/>
      <c r="JL118" s="19"/>
      <c r="JM118" s="19"/>
      <c r="JN118" s="31"/>
      <c r="JO118" s="19"/>
      <c r="JP118" s="19"/>
      <c r="JQ118" s="31"/>
      <c r="JR118" s="31"/>
      <c r="JS118" s="19"/>
      <c r="JT118" s="19"/>
      <c r="JU118" s="19"/>
      <c r="JV118" s="19"/>
      <c r="JW118" s="19"/>
      <c r="JX118" s="19"/>
      <c r="JY118" s="19"/>
      <c r="JZ118" s="19"/>
      <c r="KA118" s="19"/>
      <c r="KB118" s="31"/>
      <c r="KC118" s="31"/>
      <c r="KD118" s="31"/>
      <c r="KE118" s="31"/>
      <c r="KF118" s="95"/>
      <c r="KG118" s="31"/>
      <c r="KH118" s="46"/>
      <c r="KI118" s="31"/>
      <c r="KJ118" s="31"/>
      <c r="KK118" s="31"/>
      <c r="KL118" s="31"/>
      <c r="KM118" s="31"/>
      <c r="KN118" s="118"/>
      <c r="KO118" s="19"/>
      <c r="KP118" s="19"/>
      <c r="KQ118" s="19"/>
      <c r="KR118" s="31"/>
      <c r="KS118" s="19"/>
      <c r="KT118" s="19"/>
      <c r="KU118" s="31"/>
      <c r="KV118" s="31"/>
      <c r="KW118" s="19"/>
      <c r="KX118" s="19"/>
      <c r="KY118" s="19"/>
      <c r="KZ118" s="19"/>
      <c r="LA118" s="19"/>
      <c r="LB118" s="19"/>
      <c r="LC118" s="19"/>
      <c r="LD118" s="19"/>
      <c r="LE118" s="19"/>
      <c r="LF118" s="31"/>
      <c r="LG118" s="31"/>
      <c r="LH118" s="31"/>
      <c r="LI118" s="31"/>
      <c r="LJ118" s="95"/>
      <c r="LK118" s="31"/>
      <c r="LL118" s="46"/>
      <c r="LM118" s="31"/>
      <c r="LN118" s="31"/>
      <c r="LO118" s="31"/>
      <c r="LP118" s="31"/>
      <c r="LQ118" s="31"/>
      <c r="LR118" s="118"/>
      <c r="LS118" s="19"/>
      <c r="LT118" s="19"/>
      <c r="LU118" s="19"/>
      <c r="LV118" s="31"/>
      <c r="LW118" s="19"/>
      <c r="LX118" s="19"/>
      <c r="LY118" s="31"/>
      <c r="LZ118" s="31"/>
      <c r="MA118" s="19"/>
      <c r="MB118" s="19"/>
      <c r="MC118" s="19"/>
      <c r="MD118" s="19"/>
      <c r="ME118" s="19"/>
      <c r="MF118" s="19"/>
      <c r="MG118" s="19"/>
      <c r="MH118" s="19"/>
      <c r="MI118" s="19"/>
      <c r="MJ118" s="31"/>
      <c r="MK118" s="31"/>
      <c r="ML118" s="31"/>
      <c r="MM118" s="31"/>
      <c r="MN118" s="95"/>
      <c r="MO118" s="31"/>
      <c r="MP118" s="46"/>
      <c r="MQ118" s="31"/>
      <c r="MR118" s="31"/>
      <c r="MS118" s="31"/>
      <c r="MT118" s="31"/>
      <c r="MU118" s="31"/>
      <c r="MV118" s="118"/>
      <c r="MW118" s="19"/>
      <c r="MX118" s="19"/>
      <c r="MY118" s="19"/>
      <c r="MZ118" s="31"/>
      <c r="NA118" s="19"/>
      <c r="NB118" s="19"/>
      <c r="NC118" s="31"/>
      <c r="ND118" s="31"/>
      <c r="NE118" s="19"/>
      <c r="NF118" s="19"/>
      <c r="NG118" s="19"/>
      <c r="NH118" s="19"/>
      <c r="NI118" s="19"/>
      <c r="NJ118" s="19"/>
      <c r="NK118" s="19"/>
      <c r="NL118" s="19"/>
      <c r="NM118" s="19"/>
      <c r="NN118" s="31"/>
      <c r="NO118" s="31"/>
      <c r="NP118" s="31"/>
      <c r="NQ118" s="31"/>
      <c r="NR118" s="95"/>
      <c r="NS118" s="31"/>
      <c r="NT118" s="46"/>
      <c r="NU118" s="31"/>
      <c r="NV118" s="31"/>
      <c r="NW118" s="31"/>
      <c r="NX118" s="31"/>
      <c r="NY118" s="31"/>
      <c r="NZ118" s="118"/>
      <c r="OA118" s="19"/>
      <c r="OB118" s="19"/>
      <c r="OC118" s="19"/>
      <c r="OD118" s="31"/>
      <c r="OE118" s="19"/>
      <c r="OF118" s="19"/>
      <c r="OG118" s="31"/>
      <c r="OH118" s="31"/>
      <c r="OI118" s="19"/>
      <c r="OJ118" s="19"/>
      <c r="OK118" s="19"/>
      <c r="OL118" s="19"/>
      <c r="OM118" s="19"/>
      <c r="ON118" s="19"/>
      <c r="OO118" s="19"/>
      <c r="OP118" s="19"/>
      <c r="OQ118" s="19"/>
      <c r="OR118" s="31"/>
      <c r="OS118" s="31"/>
      <c r="OT118" s="31"/>
      <c r="OU118" s="31"/>
      <c r="OV118" s="95"/>
      <c r="OW118" s="31"/>
      <c r="OX118" s="46"/>
      <c r="OY118" s="31"/>
      <c r="OZ118" s="31"/>
      <c r="PA118" s="31"/>
      <c r="PB118" s="31"/>
      <c r="PC118" s="31"/>
      <c r="PD118" s="118"/>
      <c r="PE118" s="19"/>
      <c r="PF118" s="19"/>
      <c r="PG118" s="19"/>
      <c r="PH118" s="31"/>
      <c r="PI118" s="19"/>
      <c r="PJ118" s="19"/>
      <c r="PK118" s="31"/>
      <c r="PL118" s="31"/>
      <c r="PM118" s="19"/>
      <c r="PN118" s="19"/>
      <c r="PO118" s="19"/>
      <c r="PP118" s="19"/>
      <c r="PQ118" s="19"/>
      <c r="PR118" s="19"/>
      <c r="PS118" s="19"/>
      <c r="PT118" s="19"/>
      <c r="PU118" s="19"/>
      <c r="PV118" s="31"/>
      <c r="PW118" s="31"/>
      <c r="PX118" s="31"/>
      <c r="PY118" s="31"/>
      <c r="PZ118" s="95"/>
      <c r="QA118" s="31"/>
      <c r="QB118" s="46"/>
      <c r="QC118" s="31"/>
      <c r="QD118" s="31"/>
      <c r="QE118" s="31"/>
      <c r="QF118" s="31"/>
      <c r="QG118" s="31"/>
      <c r="QH118" s="118"/>
      <c r="QI118" s="19"/>
      <c r="QJ118" s="19"/>
      <c r="QK118" s="19"/>
      <c r="QL118" s="31"/>
      <c r="QM118" s="19"/>
      <c r="QN118" s="19"/>
      <c r="QO118" s="31"/>
      <c r="QP118" s="31"/>
      <c r="QQ118" s="19"/>
      <c r="QR118" s="19"/>
      <c r="QS118" s="19"/>
      <c r="QT118" s="19"/>
      <c r="QU118" s="19"/>
      <c r="QV118" s="19"/>
      <c r="QW118" s="19"/>
      <c r="QX118" s="19"/>
      <c r="QY118" s="19"/>
      <c r="QZ118" s="31"/>
      <c r="RA118" s="31"/>
      <c r="RB118" s="31"/>
      <c r="RC118" s="31"/>
      <c r="RD118" s="95"/>
      <c r="RE118" s="31"/>
      <c r="RF118" s="46"/>
      <c r="RG118" s="31"/>
      <c r="RH118" s="31"/>
      <c r="RI118" s="31"/>
      <c r="RJ118" s="31"/>
      <c r="RK118" s="31"/>
      <c r="RL118" s="118"/>
      <c r="RM118" s="19"/>
      <c r="RN118" s="19"/>
      <c r="RO118" s="19"/>
      <c r="RP118" s="31"/>
      <c r="RQ118" s="19"/>
      <c r="RR118" s="19"/>
      <c r="RS118" s="31"/>
      <c r="RT118" s="31"/>
      <c r="RU118" s="19"/>
      <c r="RV118" s="19"/>
      <c r="RW118" s="19"/>
      <c r="RX118" s="19"/>
      <c r="RY118" s="19"/>
      <c r="RZ118" s="19"/>
      <c r="SA118" s="19"/>
      <c r="SB118" s="19"/>
      <c r="SC118" s="19"/>
      <c r="SD118" s="31"/>
      <c r="SE118" s="31"/>
      <c r="SF118" s="31"/>
      <c r="SG118" s="31"/>
      <c r="SH118" s="95"/>
      <c r="SI118" s="31"/>
      <c r="SJ118" s="46"/>
      <c r="SK118" s="31"/>
      <c r="SL118" s="31"/>
      <c r="SM118" s="31"/>
      <c r="SN118" s="31"/>
      <c r="SO118" s="31"/>
      <c r="SP118" s="118"/>
      <c r="SQ118" s="19"/>
      <c r="SR118" s="19"/>
      <c r="SS118" s="19"/>
      <c r="ST118" s="31"/>
      <c r="SU118" s="19"/>
      <c r="SV118" s="19"/>
      <c r="SW118" s="31"/>
      <c r="SX118" s="31"/>
      <c r="SY118" s="19"/>
      <c r="SZ118" s="19"/>
      <c r="TA118" s="19"/>
      <c r="TB118" s="19"/>
      <c r="TC118" s="19"/>
      <c r="TD118" s="19"/>
      <c r="TE118" s="19"/>
      <c r="TF118" s="19"/>
      <c r="TG118" s="19"/>
      <c r="TH118" s="31"/>
      <c r="TI118" s="31"/>
      <c r="TJ118" s="31"/>
      <c r="TK118" s="31"/>
      <c r="TL118" s="95"/>
      <c r="TM118" s="31"/>
      <c r="TN118" s="46"/>
      <c r="TO118" s="31"/>
      <c r="TP118" s="31"/>
      <c r="TQ118" s="31"/>
      <c r="TR118" s="31"/>
      <c r="TS118" s="31"/>
      <c r="TT118" s="118"/>
      <c r="TU118" s="19"/>
      <c r="TV118" s="19"/>
      <c r="TW118" s="19"/>
      <c r="TX118" s="31"/>
      <c r="TY118" s="19"/>
      <c r="TZ118" s="19"/>
      <c r="UA118" s="31"/>
      <c r="UB118" s="31"/>
      <c r="UC118" s="19"/>
      <c r="UD118" s="19"/>
      <c r="UE118" s="19"/>
      <c r="UF118" s="19"/>
      <c r="UG118" s="19"/>
      <c r="UH118" s="19"/>
      <c r="UI118" s="19"/>
      <c r="UJ118" s="19"/>
      <c r="UK118" s="19"/>
      <c r="UL118" s="31"/>
      <c r="UM118" s="31"/>
      <c r="UN118" s="31"/>
      <c r="UO118" s="31"/>
      <c r="UP118" s="95"/>
      <c r="UQ118" s="31"/>
      <c r="UR118" s="46"/>
      <c r="US118" s="31"/>
      <c r="UT118" s="31"/>
      <c r="UU118" s="31"/>
      <c r="UV118" s="31"/>
      <c r="UW118" s="31"/>
      <c r="UX118" s="118"/>
      <c r="UY118" s="19"/>
      <c r="UZ118" s="19"/>
      <c r="VA118" s="19"/>
      <c r="VB118" s="31"/>
      <c r="VC118" s="19"/>
      <c r="VD118" s="19"/>
      <c r="VE118" s="31"/>
      <c r="VF118" s="31"/>
      <c r="VG118" s="19"/>
      <c r="VH118" s="19"/>
      <c r="VI118" s="19"/>
      <c r="VJ118" s="19"/>
      <c r="VK118" s="19"/>
      <c r="VL118" s="19"/>
      <c r="VM118" s="19"/>
      <c r="VN118" s="19"/>
      <c r="VO118" s="19"/>
      <c r="VP118" s="31"/>
      <c r="VQ118" s="31"/>
      <c r="VR118" s="31"/>
      <c r="VS118" s="31"/>
      <c r="VT118" s="95"/>
      <c r="VU118" s="31"/>
      <c r="VV118" s="46"/>
      <c r="VW118" s="31"/>
      <c r="VX118" s="31"/>
      <c r="VY118" s="31"/>
      <c r="VZ118" s="31"/>
      <c r="WA118" s="31"/>
      <c r="WB118" s="118"/>
      <c r="WC118" s="19"/>
      <c r="WD118" s="19"/>
      <c r="WE118" s="19"/>
      <c r="WF118" s="31"/>
      <c r="WG118" s="19"/>
      <c r="WH118" s="19"/>
      <c r="WI118" s="31"/>
      <c r="WJ118" s="31"/>
      <c r="WK118" s="19"/>
      <c r="WL118" s="19"/>
      <c r="WM118" s="19"/>
      <c r="WN118" s="19"/>
      <c r="WO118" s="19"/>
      <c r="WP118" s="19"/>
      <c r="WQ118" s="19"/>
      <c r="WR118" s="19"/>
      <c r="WS118" s="19"/>
      <c r="WT118" s="31"/>
      <c r="WU118" s="31"/>
      <c r="WV118" s="31"/>
      <c r="WW118" s="31"/>
      <c r="WX118" s="95"/>
      <c r="WY118" s="31"/>
      <c r="WZ118" s="46"/>
      <c r="XA118" s="31"/>
      <c r="XB118" s="31"/>
      <c r="XC118" s="31"/>
      <c r="XD118" s="31"/>
      <c r="XE118" s="31"/>
      <c r="XF118" s="118"/>
      <c r="XG118" s="19"/>
      <c r="XH118" s="19"/>
      <c r="XI118" s="19"/>
      <c r="XJ118" s="31"/>
      <c r="XK118" s="19"/>
      <c r="XL118" s="19"/>
      <c r="XM118" s="31"/>
      <c r="XN118" s="31"/>
      <c r="XO118" s="19"/>
      <c r="XP118" s="19"/>
      <c r="XQ118" s="19"/>
      <c r="XR118" s="19"/>
      <c r="XS118" s="19"/>
      <c r="XT118" s="19"/>
      <c r="XU118" s="19"/>
      <c r="XV118" s="19"/>
      <c r="XW118" s="19"/>
      <c r="XX118" s="31"/>
      <c r="XY118" s="31"/>
      <c r="XZ118" s="31"/>
      <c r="YA118" s="31"/>
      <c r="YB118" s="95"/>
      <c r="YC118" s="31"/>
      <c r="YD118" s="46"/>
      <c r="YE118" s="31"/>
      <c r="YF118" s="31"/>
      <c r="YG118" s="31"/>
      <c r="YH118" s="31"/>
      <c r="YI118" s="31"/>
      <c r="YJ118" s="118"/>
      <c r="YK118" s="19"/>
      <c r="YL118" s="19"/>
      <c r="YM118" s="19"/>
      <c r="YN118" s="31"/>
      <c r="YO118" s="19"/>
      <c r="YP118" s="19"/>
      <c r="YQ118" s="31"/>
      <c r="YR118" s="31"/>
      <c r="YS118" s="19"/>
      <c r="YT118" s="19"/>
      <c r="YU118" s="19"/>
      <c r="YV118" s="19"/>
      <c r="YW118" s="19"/>
      <c r="YX118" s="19"/>
      <c r="YY118" s="19"/>
      <c r="YZ118" s="19"/>
      <c r="ZA118" s="19"/>
      <c r="ZB118" s="31"/>
      <c r="ZC118" s="31"/>
      <c r="ZD118" s="31"/>
      <c r="ZE118" s="31"/>
      <c r="ZF118" s="95"/>
      <c r="ZG118" s="31"/>
      <c r="ZH118" s="46"/>
      <c r="ZI118" s="31"/>
      <c r="ZJ118" s="31"/>
      <c r="ZK118" s="31"/>
      <c r="ZL118" s="31"/>
      <c r="ZM118" s="31"/>
      <c r="ZN118" s="118"/>
      <c r="ZO118" s="19"/>
      <c r="ZP118" s="19"/>
      <c r="ZQ118" s="19"/>
      <c r="ZR118" s="31"/>
      <c r="ZS118" s="19"/>
      <c r="ZT118" s="19"/>
      <c r="ZU118" s="31"/>
      <c r="ZV118" s="31"/>
      <c r="ZW118" s="19"/>
      <c r="ZX118" s="19"/>
      <c r="ZY118" s="19"/>
      <c r="ZZ118" s="19"/>
      <c r="AAA118" s="19"/>
      <c r="AAB118" s="19"/>
      <c r="AAC118" s="19"/>
      <c r="AAD118" s="19"/>
      <c r="AAE118" s="19"/>
      <c r="AAF118" s="31"/>
      <c r="AAG118" s="31"/>
      <c r="AAH118" s="31"/>
      <c r="AAI118" s="31"/>
      <c r="AAJ118" s="95"/>
      <c r="AAK118" s="31"/>
      <c r="AAL118" s="46"/>
      <c r="AAM118" s="31"/>
      <c r="AAN118" s="31"/>
      <c r="AAO118" s="31"/>
      <c r="AAP118" s="31"/>
      <c r="AAQ118" s="31"/>
      <c r="AAR118" s="118"/>
      <c r="AAS118" s="19"/>
      <c r="AAT118" s="19"/>
      <c r="AAU118" s="19"/>
      <c r="AAV118" s="31"/>
      <c r="AAW118" s="19"/>
      <c r="AAX118" s="19"/>
      <c r="AAY118" s="31"/>
      <c r="AAZ118" s="31"/>
      <c r="ABA118" s="19"/>
      <c r="ABB118" s="19"/>
      <c r="ABC118" s="19"/>
      <c r="ABD118" s="19"/>
      <c r="ABE118" s="19"/>
      <c r="ABF118" s="19"/>
      <c r="ABG118" s="19"/>
      <c r="ABH118" s="19"/>
      <c r="ABI118" s="19"/>
      <c r="ABJ118" s="31"/>
      <c r="ABK118" s="31"/>
      <c r="ABL118" s="31"/>
      <c r="ABM118" s="31"/>
      <c r="ABN118" s="95"/>
      <c r="ABO118" s="31"/>
      <c r="ABP118" s="46"/>
      <c r="ABQ118" s="31"/>
      <c r="ABR118" s="31"/>
      <c r="ABS118" s="31"/>
      <c r="ABT118" s="31"/>
      <c r="ABU118" s="31"/>
      <c r="ABV118" s="118"/>
      <c r="ABW118" s="19"/>
      <c r="ABX118" s="19"/>
      <c r="ABY118" s="19"/>
      <c r="ABZ118" s="31"/>
      <c r="ACA118" s="19"/>
      <c r="ACB118" s="19"/>
      <c r="ACC118" s="31"/>
      <c r="ACD118" s="31"/>
      <c r="ACE118" s="19"/>
      <c r="ACF118" s="19"/>
      <c r="ACG118" s="19"/>
      <c r="ACH118" s="19"/>
      <c r="ACI118" s="19"/>
      <c r="ACJ118" s="19"/>
      <c r="ACK118" s="19"/>
      <c r="ACL118" s="19"/>
      <c r="ACM118" s="19"/>
      <c r="ACN118" s="31"/>
      <c r="ACO118" s="31"/>
      <c r="ACP118" s="31"/>
      <c r="ACQ118" s="31"/>
      <c r="ACR118" s="95"/>
      <c r="ACS118" s="31"/>
      <c r="ACT118" s="46"/>
      <c r="ACU118" s="31"/>
      <c r="ACV118" s="31"/>
      <c r="ACW118" s="31"/>
      <c r="ACX118" s="31"/>
      <c r="ACY118" s="31"/>
      <c r="ACZ118" s="118"/>
      <c r="ADA118" s="19"/>
      <c r="ADB118" s="19"/>
      <c r="ADC118" s="19"/>
      <c r="ADD118" s="31"/>
      <c r="ADE118" s="19"/>
      <c r="ADF118" s="19"/>
      <c r="ADG118" s="31"/>
      <c r="ADH118" s="31"/>
      <c r="ADI118" s="19"/>
      <c r="ADJ118" s="19"/>
      <c r="ADK118" s="19"/>
      <c r="ADL118" s="19"/>
      <c r="ADM118" s="19"/>
      <c r="ADN118" s="19"/>
      <c r="ADO118" s="19"/>
      <c r="ADP118" s="19"/>
      <c r="ADQ118" s="19"/>
      <c r="ADR118" s="31"/>
      <c r="ADS118" s="31"/>
      <c r="ADT118" s="31"/>
      <c r="ADU118" s="31"/>
      <c r="ADV118" s="95"/>
      <c r="ADW118" s="31"/>
      <c r="ADX118" s="46"/>
      <c r="ADY118" s="31"/>
      <c r="ADZ118" s="31"/>
      <c r="AEA118" s="31"/>
      <c r="AEB118" s="31"/>
      <c r="AEC118" s="31"/>
      <c r="AED118" s="118"/>
      <c r="AEE118" s="19"/>
      <c r="AEF118" s="19"/>
      <c r="AEG118" s="19"/>
      <c r="AEH118" s="31"/>
      <c r="AEI118" s="19"/>
      <c r="AEJ118" s="19"/>
      <c r="AEK118" s="31"/>
      <c r="AEL118" s="31"/>
      <c r="AEM118" s="19"/>
      <c r="AEN118" s="19"/>
      <c r="AEO118" s="19"/>
      <c r="AEP118" s="19"/>
      <c r="AEQ118" s="19"/>
      <c r="AER118" s="19"/>
      <c r="AES118" s="19"/>
      <c r="AET118" s="19"/>
      <c r="AEU118" s="19"/>
      <c r="AEV118" s="31"/>
      <c r="AEW118" s="31"/>
      <c r="AEX118" s="31"/>
      <c r="AEY118" s="31"/>
      <c r="AEZ118" s="95"/>
      <c r="AFA118" s="31"/>
      <c r="AFB118" s="46"/>
      <c r="AFC118" s="31"/>
      <c r="AFD118" s="31"/>
      <c r="AFE118" s="31"/>
      <c r="AFF118" s="31"/>
      <c r="AFG118" s="31"/>
      <c r="AFH118" s="118"/>
      <c r="AFI118" s="19"/>
      <c r="AFJ118" s="19"/>
      <c r="AFK118" s="19"/>
      <c r="AFL118" s="31"/>
      <c r="AFM118" s="19"/>
      <c r="AFN118" s="19"/>
      <c r="AFO118" s="31"/>
      <c r="AFP118" s="31"/>
      <c r="AFQ118" s="19"/>
      <c r="AFR118" s="19"/>
      <c r="AFS118" s="19"/>
      <c r="AFT118" s="19"/>
      <c r="AFU118" s="19"/>
      <c r="AFV118" s="19"/>
      <c r="AFW118" s="19"/>
      <c r="AFX118" s="19"/>
      <c r="AFY118" s="19"/>
      <c r="AFZ118" s="31"/>
      <c r="AGA118" s="31"/>
      <c r="AGB118" s="31"/>
      <c r="AGC118" s="31"/>
      <c r="AGD118" s="95"/>
      <c r="AGE118" s="31"/>
      <c r="AGF118" s="46"/>
      <c r="AGG118" s="31"/>
      <c r="AGH118" s="31"/>
      <c r="AGI118" s="31"/>
      <c r="AGJ118" s="31"/>
      <c r="AGK118" s="31"/>
      <c r="AGL118" s="118"/>
      <c r="AGM118" s="19"/>
      <c r="AGN118" s="19"/>
      <c r="AGO118" s="19"/>
      <c r="AGP118" s="31"/>
      <c r="AGQ118" s="19"/>
      <c r="AGR118" s="19"/>
      <c r="AGS118" s="31"/>
      <c r="AGT118" s="31"/>
      <c r="AGU118" s="19"/>
      <c r="AGV118" s="19"/>
      <c r="AGW118" s="19"/>
      <c r="AGX118" s="19"/>
      <c r="AGY118" s="19"/>
      <c r="AGZ118" s="19"/>
      <c r="AHA118" s="19"/>
      <c r="AHB118" s="19"/>
      <c r="AHC118" s="19"/>
      <c r="AHD118" s="31"/>
      <c r="AHE118" s="31"/>
      <c r="AHF118" s="31"/>
      <c r="AHG118" s="31"/>
      <c r="AHH118" s="95"/>
      <c r="AHI118" s="31"/>
      <c r="AHJ118" s="46"/>
      <c r="AHK118" s="31"/>
      <c r="AHL118" s="31"/>
      <c r="AHM118" s="31"/>
      <c r="AHN118" s="31"/>
      <c r="AHO118" s="31"/>
      <c r="AHP118" s="118"/>
      <c r="AHQ118" s="19"/>
      <c r="AHR118" s="19"/>
      <c r="AHS118" s="19"/>
      <c r="AHT118" s="31"/>
      <c r="AHU118" s="19"/>
      <c r="AHV118" s="19"/>
      <c r="AHW118" s="31"/>
      <c r="AHX118" s="31"/>
      <c r="AHY118" s="19"/>
      <c r="AHZ118" s="19"/>
      <c r="AIA118" s="19"/>
      <c r="AIB118" s="19"/>
      <c r="AIC118" s="19"/>
      <c r="AID118" s="19"/>
      <c r="AIE118" s="19"/>
      <c r="AIF118" s="19"/>
      <c r="AIG118" s="19"/>
      <c r="AIH118" s="31"/>
      <c r="AII118" s="31"/>
      <c r="AIJ118" s="31"/>
      <c r="AIK118" s="31"/>
      <c r="AIL118" s="95"/>
      <c r="AIM118" s="31"/>
      <c r="AIN118" s="46"/>
      <c r="AIO118" s="31"/>
      <c r="AIP118" s="31"/>
      <c r="AIQ118" s="31"/>
      <c r="AIR118" s="31"/>
      <c r="AIS118" s="31"/>
      <c r="AIT118" s="118"/>
      <c r="AIU118" s="19"/>
      <c r="AIV118" s="19"/>
      <c r="AIW118" s="19"/>
      <c r="AIX118" s="31"/>
      <c r="AIY118" s="19"/>
      <c r="AIZ118" s="19"/>
      <c r="AJA118" s="31"/>
      <c r="AJB118" s="31"/>
      <c r="AJC118" s="19"/>
      <c r="AJD118" s="19"/>
      <c r="AJE118" s="19"/>
      <c r="AJF118" s="19"/>
      <c r="AJG118" s="19"/>
      <c r="AJH118" s="19"/>
      <c r="AJI118" s="19"/>
      <c r="AJJ118" s="19"/>
      <c r="AJK118" s="19"/>
      <c r="AJL118" s="31"/>
      <c r="AJM118" s="31"/>
      <c r="AJN118" s="31"/>
      <c r="AJO118" s="31"/>
      <c r="AJP118" s="95"/>
      <c r="AJQ118" s="31"/>
      <c r="AJR118" s="46"/>
      <c r="AJS118" s="31"/>
      <c r="AJT118" s="31"/>
      <c r="AJU118" s="31"/>
      <c r="AJV118" s="31"/>
      <c r="AJW118" s="31"/>
      <c r="AJX118" s="118"/>
      <c r="AJY118" s="19"/>
      <c r="AJZ118" s="19"/>
      <c r="AKA118" s="19"/>
      <c r="AKB118" s="31"/>
      <c r="AKC118" s="19"/>
      <c r="AKD118" s="19"/>
      <c r="AKE118" s="31"/>
      <c r="AKF118" s="31"/>
      <c r="AKG118" s="19"/>
      <c r="AKH118" s="19"/>
      <c r="AKI118" s="19"/>
      <c r="AKJ118" s="19"/>
      <c r="AKK118" s="19"/>
      <c r="AKL118" s="19"/>
      <c r="AKM118" s="19"/>
      <c r="AKN118" s="19"/>
      <c r="AKO118" s="19"/>
      <c r="AKP118" s="31"/>
      <c r="AKQ118" s="31"/>
      <c r="AKR118" s="31"/>
      <c r="AKS118" s="31"/>
      <c r="AKT118" s="95"/>
      <c r="AKU118" s="31"/>
      <c r="AKV118" s="46"/>
      <c r="AKW118" s="31"/>
      <c r="AKX118" s="31"/>
      <c r="AKY118" s="31"/>
      <c r="AKZ118" s="31"/>
      <c r="ALA118" s="31"/>
      <c r="ALB118" s="118"/>
      <c r="ALC118" s="19"/>
      <c r="ALD118" s="19"/>
      <c r="ALE118" s="19"/>
      <c r="ALF118" s="31"/>
      <c r="ALG118" s="19"/>
      <c r="ALH118" s="19"/>
      <c r="ALI118" s="31"/>
      <c r="ALJ118" s="31"/>
      <c r="ALK118" s="19"/>
      <c r="ALL118" s="19"/>
      <c r="ALM118" s="19"/>
      <c r="ALN118" s="19"/>
      <c r="ALO118" s="19"/>
      <c r="ALP118" s="19"/>
      <c r="ALQ118" s="19"/>
      <c r="ALR118" s="19"/>
      <c r="ALS118" s="19"/>
      <c r="ALT118" s="31"/>
      <c r="ALU118" s="31"/>
      <c r="ALV118" s="31"/>
      <c r="ALW118" s="31"/>
      <c r="ALX118" s="95"/>
      <c r="ALY118" s="31"/>
      <c r="ALZ118" s="46"/>
      <c r="AMA118" s="31"/>
      <c r="AMB118" s="31"/>
      <c r="AMC118" s="31"/>
      <c r="AMD118" s="31"/>
      <c r="AME118" s="31"/>
      <c r="AMF118" s="118"/>
      <c r="AMG118" s="19"/>
      <c r="AMH118" s="19"/>
      <c r="AMI118" s="19"/>
      <c r="AMJ118" s="31"/>
      <c r="AMK118" s="19"/>
      <c r="AML118" s="19"/>
      <c r="AMM118" s="31"/>
      <c r="AMN118" s="31"/>
      <c r="AMO118" s="19"/>
      <c r="AMP118" s="19"/>
      <c r="AMQ118" s="19"/>
      <c r="AMR118" s="19"/>
      <c r="AMS118" s="19"/>
      <c r="AMT118" s="19"/>
      <c r="AMU118" s="19"/>
      <c r="AMV118" s="19"/>
      <c r="AMW118" s="19"/>
      <c r="AMX118" s="31"/>
      <c r="AMY118" s="31"/>
      <c r="AMZ118" s="31"/>
      <c r="ANA118" s="31"/>
      <c r="ANB118" s="95"/>
      <c r="ANC118" s="31"/>
      <c r="AND118" s="46"/>
      <c r="ANE118" s="31"/>
      <c r="ANF118" s="31"/>
      <c r="ANG118" s="31"/>
      <c r="ANH118" s="31"/>
      <c r="ANI118" s="31"/>
      <c r="ANJ118" s="118"/>
      <c r="ANK118" s="19"/>
      <c r="ANL118" s="19"/>
      <c r="ANM118" s="19"/>
      <c r="ANN118" s="31"/>
      <c r="ANO118" s="19"/>
      <c r="ANP118" s="19"/>
      <c r="ANQ118" s="31"/>
      <c r="ANR118" s="31"/>
      <c r="ANS118" s="19"/>
      <c r="ANT118" s="19"/>
      <c r="ANU118" s="19"/>
      <c r="ANV118" s="19"/>
      <c r="ANW118" s="19"/>
      <c r="ANX118" s="19"/>
      <c r="ANY118" s="19"/>
      <c r="ANZ118" s="19"/>
      <c r="AOA118" s="19"/>
      <c r="AOB118" s="31"/>
      <c r="AOC118" s="31"/>
      <c r="AOD118" s="31"/>
      <c r="AOE118" s="31"/>
      <c r="AOF118" s="95"/>
      <c r="AOG118" s="31"/>
      <c r="AOH118" s="46"/>
      <c r="AOI118" s="31"/>
      <c r="AOJ118" s="31"/>
      <c r="AOK118" s="31"/>
      <c r="AOL118" s="31"/>
      <c r="AOM118" s="31"/>
      <c r="AON118" s="118"/>
      <c r="AOO118" s="19"/>
      <c r="AOP118" s="19"/>
      <c r="AOQ118" s="19"/>
      <c r="AOR118" s="31"/>
      <c r="AOS118" s="19"/>
      <c r="AOT118" s="19"/>
      <c r="AOU118" s="31"/>
      <c r="AOV118" s="31"/>
      <c r="AOW118" s="19"/>
      <c r="AOX118" s="19"/>
      <c r="AOY118" s="19"/>
      <c r="AOZ118" s="19"/>
      <c r="APA118" s="19"/>
      <c r="APB118" s="19"/>
      <c r="APC118" s="19"/>
      <c r="APD118" s="19"/>
      <c r="APE118" s="19"/>
      <c r="APF118" s="31"/>
      <c r="APG118" s="31"/>
      <c r="APH118" s="31"/>
      <c r="API118" s="31"/>
      <c r="APJ118" s="95"/>
      <c r="APK118" s="31"/>
      <c r="APL118" s="46"/>
      <c r="APM118" s="31"/>
      <c r="APN118" s="31"/>
      <c r="APO118" s="31"/>
      <c r="APP118" s="31"/>
      <c r="APQ118" s="31"/>
      <c r="APR118" s="118"/>
      <c r="APS118" s="19"/>
      <c r="APT118" s="19"/>
      <c r="APU118" s="19"/>
      <c r="APV118" s="31"/>
      <c r="APW118" s="19"/>
      <c r="APX118" s="19"/>
      <c r="APY118" s="31"/>
      <c r="APZ118" s="31"/>
      <c r="AQA118" s="19"/>
      <c r="AQB118" s="19"/>
      <c r="AQC118" s="19"/>
      <c r="AQD118" s="19"/>
      <c r="AQE118" s="19"/>
      <c r="AQF118" s="19"/>
      <c r="AQG118" s="19"/>
      <c r="AQH118" s="19"/>
      <c r="AQI118" s="19"/>
      <c r="AQJ118" s="31"/>
      <c r="AQK118" s="31"/>
      <c r="AQL118" s="31"/>
      <c r="AQM118" s="31"/>
      <c r="AQN118" s="95"/>
      <c r="AQO118" s="31"/>
      <c r="AQP118" s="46"/>
      <c r="AQQ118" s="31"/>
      <c r="AQR118" s="31"/>
      <c r="AQS118" s="31"/>
      <c r="AQT118" s="31"/>
      <c r="AQU118" s="31"/>
      <c r="AQV118" s="118"/>
      <c r="AQW118" s="19"/>
      <c r="AQX118" s="19"/>
      <c r="AQY118" s="19"/>
      <c r="AQZ118" s="31"/>
      <c r="ARA118" s="19"/>
      <c r="ARB118" s="19"/>
      <c r="ARC118" s="31"/>
      <c r="ARD118" s="31"/>
      <c r="ARE118" s="19"/>
      <c r="ARF118" s="19"/>
      <c r="ARG118" s="19"/>
      <c r="ARH118" s="19"/>
      <c r="ARI118" s="19"/>
      <c r="ARJ118" s="19"/>
      <c r="ARK118" s="19"/>
      <c r="ARL118" s="19"/>
      <c r="ARM118" s="19"/>
      <c r="ARN118" s="31"/>
      <c r="ARO118" s="31"/>
      <c r="ARP118" s="31"/>
      <c r="ARQ118" s="31"/>
      <c r="ARR118" s="95"/>
      <c r="ARS118" s="31"/>
      <c r="ART118" s="46"/>
      <c r="ARU118" s="31"/>
      <c r="ARV118" s="31"/>
      <c r="ARW118" s="31"/>
      <c r="ARX118" s="31"/>
      <c r="ARY118" s="31"/>
      <c r="ARZ118" s="118"/>
      <c r="ASA118" s="19"/>
      <c r="ASB118" s="19"/>
      <c r="ASC118" s="19"/>
      <c r="ASD118" s="31"/>
      <c r="ASE118" s="19"/>
      <c r="ASF118" s="19"/>
      <c r="ASG118" s="31"/>
      <c r="ASH118" s="31"/>
      <c r="ASI118" s="19"/>
      <c r="ASJ118" s="19"/>
      <c r="ASK118" s="19"/>
      <c r="ASL118" s="19"/>
      <c r="ASM118" s="19"/>
      <c r="ASN118" s="19"/>
      <c r="ASO118" s="19"/>
      <c r="ASP118" s="19"/>
      <c r="ASQ118" s="19"/>
      <c r="ASR118" s="31"/>
      <c r="ASS118" s="31"/>
      <c r="AST118" s="31"/>
      <c r="ASU118" s="31"/>
      <c r="ASV118" s="95"/>
      <c r="ASW118" s="31"/>
      <c r="ASX118" s="46"/>
      <c r="ASY118" s="31"/>
      <c r="ASZ118" s="31"/>
      <c r="ATA118" s="31"/>
      <c r="ATB118" s="31"/>
      <c r="ATC118" s="31"/>
      <c r="ATD118" s="118"/>
      <c r="ATE118" s="19"/>
      <c r="ATF118" s="19"/>
      <c r="ATG118" s="19"/>
      <c r="ATH118" s="31"/>
      <c r="ATI118" s="19"/>
      <c r="ATJ118" s="19"/>
      <c r="ATK118" s="31"/>
      <c r="ATL118" s="31"/>
      <c r="ATM118" s="19"/>
      <c r="ATN118" s="19"/>
      <c r="ATO118" s="19"/>
      <c r="ATP118" s="19"/>
      <c r="ATQ118" s="19"/>
      <c r="ATR118" s="19"/>
      <c r="ATS118" s="19"/>
      <c r="ATT118" s="19"/>
      <c r="ATU118" s="19"/>
      <c r="ATV118" s="31"/>
      <c r="ATW118" s="31"/>
      <c r="ATX118" s="31"/>
      <c r="ATY118" s="31"/>
      <c r="ATZ118" s="95"/>
      <c r="AUA118" s="31"/>
      <c r="AUB118" s="46"/>
      <c r="AUC118" s="31"/>
      <c r="AUD118" s="31"/>
      <c r="AUE118" s="31"/>
      <c r="AUF118" s="31"/>
      <c r="AUG118" s="31"/>
      <c r="AUH118" s="118"/>
      <c r="AUI118" s="19"/>
      <c r="AUJ118" s="19"/>
      <c r="AUK118" s="19"/>
      <c r="AUL118" s="31"/>
      <c r="AUM118" s="19"/>
      <c r="AUN118" s="19"/>
      <c r="AUO118" s="31"/>
      <c r="AUP118" s="31"/>
      <c r="AUQ118" s="19"/>
      <c r="AUR118" s="19"/>
      <c r="AUS118" s="19"/>
      <c r="AUT118" s="19"/>
      <c r="AUU118" s="19"/>
      <c r="AUV118" s="19"/>
      <c r="AUW118" s="19"/>
      <c r="AUX118" s="19"/>
      <c r="AUY118" s="19"/>
      <c r="AUZ118" s="31"/>
      <c r="AVA118" s="31"/>
      <c r="AVB118" s="31"/>
      <c r="AVC118" s="31"/>
      <c r="AVD118" s="95"/>
      <c r="AVE118" s="31"/>
      <c r="AVF118" s="46"/>
      <c r="AVG118" s="31"/>
      <c r="AVH118" s="31"/>
      <c r="AVI118" s="31"/>
      <c r="AVJ118" s="31"/>
      <c r="AVK118" s="31"/>
      <c r="AVL118" s="118"/>
      <c r="AVM118" s="19"/>
      <c r="AVN118" s="19"/>
      <c r="AVO118" s="19"/>
      <c r="AVP118" s="31"/>
      <c r="AVQ118" s="19"/>
      <c r="AVR118" s="19"/>
      <c r="AVS118" s="31"/>
      <c r="AVT118" s="31"/>
      <c r="AVU118" s="19"/>
      <c r="AVV118" s="19"/>
      <c r="AVW118" s="19"/>
      <c r="AVX118" s="19"/>
      <c r="AVY118" s="19"/>
      <c r="AVZ118" s="19"/>
      <c r="AWA118" s="19"/>
      <c r="AWB118" s="19"/>
      <c r="AWC118" s="19"/>
      <c r="AWD118" s="31"/>
      <c r="AWE118" s="31"/>
      <c r="AWF118" s="31"/>
      <c r="AWG118" s="31"/>
      <c r="AWH118" s="95"/>
      <c r="AWI118" s="31"/>
      <c r="AWJ118" s="46"/>
      <c r="AWK118" s="31"/>
      <c r="AWL118" s="31"/>
      <c r="AWM118" s="31"/>
      <c r="AWN118" s="31"/>
      <c r="AWO118" s="31"/>
      <c r="AWP118" s="118"/>
      <c r="AWQ118" s="19"/>
      <c r="AWR118" s="19"/>
      <c r="AWS118" s="19"/>
      <c r="AWT118" s="31"/>
      <c r="AWU118" s="19"/>
      <c r="AWV118" s="19"/>
      <c r="AWW118" s="31"/>
      <c r="AWX118" s="31"/>
      <c r="AWY118" s="19"/>
      <c r="AWZ118" s="19"/>
      <c r="AXA118" s="19"/>
      <c r="AXB118" s="19"/>
      <c r="AXC118" s="19"/>
      <c r="AXD118" s="19"/>
      <c r="AXE118" s="19"/>
      <c r="AXF118" s="19"/>
      <c r="AXG118" s="19"/>
      <c r="AXH118" s="31"/>
      <c r="AXI118" s="31"/>
      <c r="AXJ118" s="31"/>
      <c r="AXK118" s="31"/>
      <c r="AXL118" s="95"/>
      <c r="AXM118" s="31"/>
      <c r="AXN118" s="46"/>
      <c r="AXO118" s="31"/>
      <c r="AXP118" s="31"/>
      <c r="AXQ118" s="31"/>
      <c r="AXR118" s="31"/>
      <c r="AXS118" s="31"/>
      <c r="AXT118" s="118"/>
      <c r="AXU118" s="19"/>
      <c r="AXV118" s="19"/>
      <c r="AXW118" s="19"/>
      <c r="AXX118" s="31"/>
      <c r="AXY118" s="19"/>
      <c r="AXZ118" s="19"/>
      <c r="AYA118" s="31"/>
      <c r="AYB118" s="31"/>
      <c r="AYC118" s="19"/>
      <c r="AYD118" s="19"/>
      <c r="AYE118" s="19"/>
      <c r="AYF118" s="19"/>
      <c r="AYG118" s="19"/>
      <c r="AYH118" s="19"/>
      <c r="AYI118" s="19"/>
      <c r="AYJ118" s="19"/>
      <c r="AYK118" s="19"/>
      <c r="AYL118" s="31"/>
      <c r="AYM118" s="31"/>
      <c r="AYN118" s="31"/>
      <c r="AYO118" s="31"/>
      <c r="AYP118" s="95"/>
      <c r="AYQ118" s="31"/>
      <c r="AYR118" s="46"/>
      <c r="AYS118" s="31"/>
      <c r="AYT118" s="31"/>
      <c r="AYU118" s="31"/>
      <c r="AYV118" s="31"/>
      <c r="AYW118" s="31"/>
      <c r="AYX118" s="118"/>
      <c r="AYY118" s="19"/>
      <c r="AYZ118" s="19"/>
      <c r="AZA118" s="19"/>
      <c r="AZB118" s="31"/>
      <c r="AZC118" s="19"/>
      <c r="AZD118" s="19"/>
      <c r="AZE118" s="31"/>
      <c r="AZF118" s="31"/>
      <c r="AZG118" s="19"/>
      <c r="AZH118" s="19"/>
      <c r="AZI118" s="19"/>
      <c r="AZJ118" s="19"/>
      <c r="AZK118" s="19"/>
      <c r="AZL118" s="19"/>
      <c r="AZM118" s="19"/>
      <c r="AZN118" s="19"/>
      <c r="AZO118" s="19"/>
      <c r="AZP118" s="31"/>
      <c r="AZQ118" s="31"/>
      <c r="AZR118" s="31"/>
      <c r="AZS118" s="31"/>
      <c r="AZT118" s="95"/>
      <c r="AZU118" s="31"/>
      <c r="AZV118" s="46"/>
      <c r="AZW118" s="31"/>
      <c r="AZX118" s="31"/>
      <c r="AZY118" s="31"/>
      <c r="AZZ118" s="31"/>
      <c r="BAA118" s="31"/>
      <c r="BAB118" s="118"/>
      <c r="BAC118" s="19"/>
      <c r="BAD118" s="19"/>
      <c r="BAE118" s="19"/>
      <c r="BAF118" s="31"/>
      <c r="BAG118" s="19"/>
      <c r="BAH118" s="19"/>
      <c r="BAI118" s="31"/>
      <c r="BAJ118" s="31"/>
      <c r="BAK118" s="19"/>
      <c r="BAL118" s="19"/>
      <c r="BAM118" s="19"/>
      <c r="BAN118" s="19"/>
      <c r="BAO118" s="19"/>
      <c r="BAP118" s="19"/>
      <c r="BAQ118" s="19"/>
      <c r="BAR118" s="19"/>
      <c r="BAS118" s="19"/>
      <c r="BAT118" s="31"/>
      <c r="BAU118" s="31"/>
      <c r="BAV118" s="31"/>
      <c r="BAW118" s="31"/>
      <c r="BAX118" s="95"/>
      <c r="BAY118" s="31"/>
      <c r="BAZ118" s="46"/>
      <c r="BBA118" s="31"/>
      <c r="BBB118" s="31"/>
      <c r="BBC118" s="31"/>
      <c r="BBD118" s="31"/>
      <c r="BBE118" s="31"/>
      <c r="BBF118" s="118"/>
      <c r="BBG118" s="19"/>
      <c r="BBH118" s="19"/>
      <c r="BBI118" s="19"/>
      <c r="BBJ118" s="31"/>
      <c r="BBK118" s="19"/>
      <c r="BBL118" s="19"/>
      <c r="BBM118" s="31"/>
      <c r="BBN118" s="31"/>
      <c r="BBO118" s="19"/>
      <c r="BBP118" s="19"/>
      <c r="BBQ118" s="19"/>
      <c r="BBR118" s="19"/>
      <c r="BBS118" s="19"/>
      <c r="BBT118" s="19"/>
      <c r="BBU118" s="19"/>
      <c r="BBV118" s="19"/>
      <c r="BBW118" s="19"/>
      <c r="BBX118" s="31"/>
      <c r="BBY118" s="31"/>
      <c r="BBZ118" s="31"/>
      <c r="BCA118" s="31"/>
      <c r="BCB118" s="95"/>
      <c r="BCC118" s="31"/>
      <c r="BCD118" s="46"/>
      <c r="BCE118" s="31"/>
      <c r="BCF118" s="31"/>
      <c r="BCG118" s="31"/>
      <c r="BCH118" s="31"/>
      <c r="BCI118" s="31"/>
      <c r="BCJ118" s="118"/>
      <c r="BCK118" s="19"/>
      <c r="BCL118" s="19"/>
      <c r="BCM118" s="19"/>
      <c r="BCN118" s="31"/>
      <c r="BCO118" s="19"/>
      <c r="BCP118" s="19"/>
      <c r="BCQ118" s="31"/>
      <c r="BCR118" s="31"/>
      <c r="BCS118" s="19"/>
      <c r="BCT118" s="19"/>
      <c r="BCU118" s="19"/>
      <c r="BCV118" s="19"/>
      <c r="BCW118" s="19"/>
      <c r="BCX118" s="19"/>
      <c r="BCY118" s="19"/>
      <c r="BCZ118" s="19"/>
      <c r="BDA118" s="19"/>
      <c r="BDB118" s="31"/>
      <c r="BDC118" s="31"/>
      <c r="BDD118" s="31"/>
      <c r="BDE118" s="31"/>
      <c r="BDF118" s="95"/>
      <c r="BDG118" s="31"/>
      <c r="BDH118" s="46"/>
      <c r="BDI118" s="31"/>
      <c r="BDJ118" s="31"/>
      <c r="BDK118" s="31"/>
      <c r="BDL118" s="31"/>
      <c r="BDM118" s="31"/>
      <c r="BDN118" s="118"/>
      <c r="BDO118" s="19"/>
      <c r="BDP118" s="19"/>
      <c r="BDQ118" s="19"/>
      <c r="BDR118" s="31"/>
      <c r="BDS118" s="19"/>
      <c r="BDT118" s="19"/>
      <c r="BDU118" s="31"/>
      <c r="BDV118" s="31"/>
      <c r="BDW118" s="19"/>
      <c r="BDX118" s="19"/>
      <c r="BDY118" s="19"/>
      <c r="BDZ118" s="19"/>
      <c r="BEA118" s="19"/>
      <c r="BEB118" s="19"/>
      <c r="BEC118" s="19"/>
      <c r="BED118" s="19"/>
      <c r="BEE118" s="19"/>
      <c r="BEF118" s="31"/>
      <c r="BEG118" s="31"/>
      <c r="BEH118" s="31"/>
      <c r="BEI118" s="31"/>
      <c r="BEJ118" s="95"/>
      <c r="BEK118" s="31"/>
      <c r="BEL118" s="46"/>
      <c r="BEM118" s="31"/>
      <c r="BEN118" s="31"/>
      <c r="BEO118" s="31"/>
      <c r="BEP118" s="31"/>
      <c r="BEQ118" s="31"/>
      <c r="BER118" s="118"/>
      <c r="BES118" s="19"/>
      <c r="BET118" s="19"/>
      <c r="BEU118" s="19"/>
      <c r="BEV118" s="31"/>
      <c r="BEW118" s="19"/>
      <c r="BEX118" s="19"/>
      <c r="BEY118" s="31"/>
      <c r="BEZ118" s="31"/>
      <c r="BFA118" s="19"/>
      <c r="BFB118" s="19"/>
      <c r="BFC118" s="19"/>
      <c r="BFD118" s="19"/>
      <c r="BFE118" s="19"/>
      <c r="BFF118" s="19"/>
      <c r="BFG118" s="19"/>
      <c r="BFH118" s="19"/>
      <c r="BFI118" s="19"/>
      <c r="BFJ118" s="31"/>
      <c r="BFK118" s="31"/>
      <c r="BFL118" s="31"/>
      <c r="BFM118" s="31"/>
      <c r="BFN118" s="95"/>
      <c r="BFO118" s="31"/>
      <c r="BFP118" s="46"/>
      <c r="BFQ118" s="31"/>
      <c r="BFR118" s="31"/>
      <c r="BFS118" s="31"/>
      <c r="BFT118" s="31"/>
      <c r="BFU118" s="31"/>
      <c r="BFV118" s="118"/>
      <c r="BFW118" s="19"/>
      <c r="BFX118" s="19"/>
      <c r="BFY118" s="19"/>
      <c r="BFZ118" s="31"/>
      <c r="BGA118" s="19"/>
      <c r="BGB118" s="19"/>
      <c r="BGC118" s="31"/>
      <c r="BGD118" s="31"/>
      <c r="BGE118" s="19"/>
      <c r="BGF118" s="19"/>
      <c r="BGG118" s="19"/>
      <c r="BGH118" s="19"/>
      <c r="BGI118" s="19"/>
      <c r="BGJ118" s="19"/>
      <c r="BGK118" s="19"/>
      <c r="BGL118" s="19"/>
      <c r="BGM118" s="19"/>
      <c r="BGN118" s="31"/>
      <c r="BGO118" s="31"/>
      <c r="BGP118" s="31"/>
      <c r="BGQ118" s="31"/>
      <c r="BGR118" s="95"/>
      <c r="BGS118" s="31"/>
      <c r="BGT118" s="46"/>
      <c r="BGU118" s="31"/>
      <c r="BGV118" s="31"/>
      <c r="BGW118" s="31"/>
      <c r="BGX118" s="31"/>
      <c r="BGY118" s="31"/>
      <c r="BGZ118" s="118"/>
      <c r="BHA118" s="19"/>
      <c r="BHB118" s="19"/>
      <c r="BHC118" s="19"/>
      <c r="BHD118" s="31"/>
      <c r="BHE118" s="19"/>
      <c r="BHF118" s="19"/>
      <c r="BHG118" s="31"/>
      <c r="BHH118" s="31"/>
      <c r="BHI118" s="19"/>
      <c r="BHJ118" s="19"/>
      <c r="BHK118" s="19"/>
      <c r="BHL118" s="19"/>
      <c r="BHM118" s="19"/>
      <c r="BHN118" s="19"/>
      <c r="BHO118" s="19"/>
      <c r="BHP118" s="19"/>
      <c r="BHQ118" s="19"/>
      <c r="BHR118" s="31"/>
      <c r="BHS118" s="31"/>
      <c r="BHT118" s="31"/>
      <c r="BHU118" s="31"/>
      <c r="BHV118" s="95"/>
      <c r="BHW118" s="31"/>
      <c r="BHX118" s="46"/>
      <c r="BHY118" s="31"/>
      <c r="BHZ118" s="31"/>
      <c r="BIA118" s="31"/>
      <c r="BIB118" s="31"/>
      <c r="BIC118" s="31"/>
      <c r="BID118" s="118"/>
      <c r="BIE118" s="19"/>
      <c r="BIF118" s="19"/>
      <c r="BIG118" s="19"/>
      <c r="BIH118" s="31"/>
      <c r="BII118" s="19"/>
      <c r="BIJ118" s="19"/>
      <c r="BIK118" s="31"/>
      <c r="BIL118" s="31"/>
      <c r="BIM118" s="19"/>
      <c r="BIN118" s="19"/>
      <c r="BIO118" s="19"/>
      <c r="BIP118" s="19"/>
      <c r="BIQ118" s="19"/>
      <c r="BIR118" s="19"/>
      <c r="BIS118" s="19"/>
      <c r="BIT118" s="19"/>
      <c r="BIU118" s="19"/>
      <c r="BIV118" s="31"/>
      <c r="BIW118" s="31"/>
      <c r="BIX118" s="31"/>
      <c r="BIY118" s="31"/>
      <c r="BIZ118" s="95"/>
      <c r="BJA118" s="31"/>
      <c r="BJB118" s="46"/>
      <c r="BJC118" s="31"/>
      <c r="BJD118" s="31"/>
      <c r="BJE118" s="31"/>
      <c r="BJF118" s="31"/>
      <c r="BJG118" s="31"/>
      <c r="BJH118" s="118"/>
      <c r="BJI118" s="19"/>
      <c r="BJJ118" s="19"/>
      <c r="BJK118" s="19"/>
      <c r="BJL118" s="31"/>
      <c r="BJM118" s="19"/>
      <c r="BJN118" s="19"/>
      <c r="BJO118" s="31"/>
      <c r="BJP118" s="31"/>
      <c r="BJQ118" s="19"/>
      <c r="BJR118" s="19"/>
      <c r="BJS118" s="19"/>
      <c r="BJT118" s="19"/>
      <c r="BJU118" s="19"/>
      <c r="BJV118" s="19"/>
      <c r="BJW118" s="19"/>
      <c r="BJX118" s="19"/>
      <c r="BJY118" s="19"/>
      <c r="BJZ118" s="31"/>
      <c r="BKA118" s="31"/>
      <c r="BKB118" s="31"/>
      <c r="BKC118" s="31"/>
      <c r="BKD118" s="95"/>
      <c r="BKE118" s="31"/>
      <c r="BKF118" s="46"/>
      <c r="BKG118" s="31"/>
      <c r="BKH118" s="31"/>
      <c r="BKI118" s="31"/>
      <c r="BKJ118" s="31"/>
      <c r="BKK118" s="31"/>
      <c r="BKL118" s="118"/>
      <c r="BKM118" s="19"/>
      <c r="BKN118" s="19"/>
      <c r="BKO118" s="19"/>
      <c r="BKP118" s="31"/>
      <c r="BKQ118" s="19"/>
      <c r="BKR118" s="19"/>
      <c r="BKS118" s="31"/>
      <c r="BKT118" s="31"/>
      <c r="BKU118" s="19"/>
      <c r="BKV118" s="19"/>
      <c r="BKW118" s="19"/>
      <c r="BKX118" s="19"/>
      <c r="BKY118" s="19"/>
      <c r="BKZ118" s="19"/>
      <c r="BLA118" s="19"/>
      <c r="BLB118" s="19"/>
      <c r="BLC118" s="19"/>
      <c r="BLD118" s="31"/>
      <c r="BLE118" s="31"/>
      <c r="BLF118" s="31"/>
      <c r="BLG118" s="31"/>
      <c r="BLH118" s="95"/>
      <c r="BLI118" s="31"/>
      <c r="BLJ118" s="46"/>
      <c r="BLK118" s="31"/>
      <c r="BLL118" s="31"/>
      <c r="BLM118" s="31"/>
      <c r="BLN118" s="31"/>
      <c r="BLO118" s="31"/>
      <c r="BLP118" s="118"/>
      <c r="BLQ118" s="19"/>
      <c r="BLR118" s="19"/>
      <c r="BLS118" s="19"/>
      <c r="BLT118" s="31"/>
      <c r="BLU118" s="19"/>
      <c r="BLV118" s="19"/>
      <c r="BLW118" s="31"/>
      <c r="BLX118" s="31"/>
      <c r="BLY118" s="19"/>
      <c r="BLZ118" s="19"/>
      <c r="BMA118" s="19"/>
      <c r="BMB118" s="19"/>
      <c r="BMC118" s="19"/>
      <c r="BMD118" s="19"/>
      <c r="BME118" s="19"/>
      <c r="BMF118" s="19"/>
      <c r="BMG118" s="19"/>
      <c r="BMH118" s="31"/>
      <c r="BMI118" s="31"/>
      <c r="BMJ118" s="31"/>
      <c r="BMK118" s="31"/>
      <c r="BML118" s="95"/>
      <c r="BMM118" s="31"/>
      <c r="BMN118" s="46"/>
      <c r="BMO118" s="31"/>
      <c r="BMP118" s="31"/>
      <c r="BMQ118" s="31"/>
      <c r="BMR118" s="31"/>
      <c r="BMS118" s="31"/>
      <c r="BMT118" s="118"/>
      <c r="BMU118" s="19"/>
      <c r="BMV118" s="19"/>
      <c r="BMW118" s="19"/>
      <c r="BMX118" s="31"/>
      <c r="BMY118" s="19"/>
      <c r="BMZ118" s="19"/>
      <c r="BNA118" s="31"/>
      <c r="BNB118" s="31"/>
      <c r="BNC118" s="19"/>
      <c r="BND118" s="19"/>
      <c r="BNE118" s="19"/>
      <c r="BNF118" s="19"/>
      <c r="BNG118" s="19"/>
      <c r="BNH118" s="19"/>
      <c r="BNI118" s="19"/>
      <c r="BNJ118" s="19"/>
      <c r="BNK118" s="19"/>
      <c r="BNL118" s="31"/>
      <c r="BNM118" s="31"/>
      <c r="BNN118" s="31"/>
      <c r="BNO118" s="31"/>
      <c r="BNP118" s="95"/>
      <c r="BNQ118" s="31"/>
      <c r="BNR118" s="46"/>
      <c r="BNS118" s="31"/>
      <c r="BNT118" s="31"/>
      <c r="BNU118" s="31"/>
      <c r="BNV118" s="31"/>
      <c r="BNW118" s="31"/>
      <c r="BNX118" s="118"/>
      <c r="BNY118" s="19"/>
      <c r="BNZ118" s="19"/>
      <c r="BOA118" s="19"/>
      <c r="BOB118" s="31"/>
      <c r="BOC118" s="19"/>
      <c r="BOD118" s="19"/>
      <c r="BOE118" s="31"/>
      <c r="BOF118" s="31"/>
      <c r="BOG118" s="19"/>
      <c r="BOH118" s="19"/>
      <c r="BOI118" s="19"/>
      <c r="BOJ118" s="19"/>
      <c r="BOK118" s="19"/>
      <c r="BOL118" s="19"/>
      <c r="BOM118" s="19"/>
      <c r="BON118" s="19"/>
      <c r="BOO118" s="19"/>
      <c r="BOP118" s="31"/>
      <c r="BOQ118" s="31"/>
      <c r="BOR118" s="31"/>
      <c r="BOS118" s="31"/>
      <c r="BOT118" s="95"/>
      <c r="BOU118" s="31"/>
      <c r="BOV118" s="46"/>
      <c r="BOW118" s="31"/>
      <c r="BOX118" s="31"/>
      <c r="BOY118" s="31"/>
      <c r="BOZ118" s="31"/>
      <c r="BPA118" s="31"/>
      <c r="BPB118" s="118"/>
      <c r="BPC118" s="19"/>
      <c r="BPD118" s="19"/>
      <c r="BPE118" s="19"/>
      <c r="BPF118" s="31"/>
      <c r="BPG118" s="19"/>
      <c r="BPH118" s="19"/>
      <c r="BPI118" s="31"/>
      <c r="BPJ118" s="31"/>
      <c r="BPK118" s="19"/>
      <c r="BPL118" s="19"/>
      <c r="BPM118" s="19"/>
      <c r="BPN118" s="19"/>
      <c r="BPO118" s="19"/>
      <c r="BPP118" s="19"/>
      <c r="BPQ118" s="19"/>
      <c r="BPR118" s="19"/>
      <c r="BPS118" s="19"/>
      <c r="BPT118" s="31"/>
      <c r="BPU118" s="31"/>
      <c r="BPV118" s="31"/>
      <c r="BPW118" s="31"/>
      <c r="BPX118" s="95"/>
      <c r="BPY118" s="31"/>
      <c r="BPZ118" s="46"/>
      <c r="BQA118" s="31"/>
      <c r="BQB118" s="31"/>
      <c r="BQC118" s="31"/>
      <c r="BQD118" s="31"/>
      <c r="BQE118" s="31"/>
      <c r="BQF118" s="118"/>
      <c r="BQG118" s="19"/>
      <c r="BQH118" s="19"/>
      <c r="BQI118" s="19"/>
      <c r="BQJ118" s="31"/>
      <c r="BQK118" s="19"/>
      <c r="BQL118" s="19"/>
      <c r="BQM118" s="31"/>
      <c r="BQN118" s="31"/>
      <c r="BQO118" s="19"/>
      <c r="BQP118" s="19"/>
      <c r="BQQ118" s="19"/>
      <c r="BQR118" s="19"/>
      <c r="BQS118" s="19"/>
      <c r="BQT118" s="19"/>
      <c r="BQU118" s="19"/>
      <c r="BQV118" s="19"/>
      <c r="BQW118" s="19"/>
      <c r="BQX118" s="31"/>
      <c r="BQY118" s="31"/>
      <c r="BQZ118" s="31"/>
      <c r="BRA118" s="31"/>
      <c r="BRB118" s="95"/>
      <c r="BRC118" s="31"/>
      <c r="BRD118" s="46"/>
      <c r="BRE118" s="31"/>
      <c r="BRF118" s="31"/>
      <c r="BRG118" s="31"/>
      <c r="BRH118" s="31"/>
      <c r="BRI118" s="31"/>
      <c r="BRJ118" s="118"/>
      <c r="BRK118" s="19"/>
      <c r="BRL118" s="19"/>
      <c r="BRM118" s="19"/>
      <c r="BRN118" s="31"/>
      <c r="BRO118" s="19"/>
      <c r="BRP118" s="19"/>
      <c r="BRQ118" s="31"/>
      <c r="BRR118" s="31"/>
      <c r="BRS118" s="19"/>
      <c r="BRT118" s="19"/>
      <c r="BRU118" s="19"/>
      <c r="BRV118" s="19"/>
      <c r="BRW118" s="19"/>
      <c r="BRX118" s="19"/>
      <c r="BRY118" s="19"/>
      <c r="BRZ118" s="19"/>
      <c r="BSA118" s="19"/>
      <c r="BSB118" s="31"/>
      <c r="BSC118" s="31"/>
      <c r="BSD118" s="31"/>
      <c r="BSE118" s="31"/>
      <c r="BSF118" s="95"/>
      <c r="BSG118" s="31"/>
      <c r="BSH118" s="46"/>
      <c r="BSI118" s="31"/>
      <c r="BSJ118" s="31"/>
      <c r="BSK118" s="31"/>
      <c r="BSL118" s="31"/>
      <c r="BSM118" s="31"/>
      <c r="BSN118" s="118"/>
      <c r="BSO118" s="19"/>
      <c r="BSP118" s="19"/>
      <c r="BSQ118" s="19"/>
      <c r="BSR118" s="31"/>
      <c r="BSS118" s="19"/>
      <c r="BST118" s="19"/>
      <c r="BSU118" s="31"/>
      <c r="BSV118" s="31"/>
      <c r="BSW118" s="19"/>
      <c r="BSX118" s="19"/>
      <c r="BSY118" s="19"/>
      <c r="BSZ118" s="19"/>
      <c r="BTA118" s="19"/>
      <c r="BTB118" s="19"/>
      <c r="BTC118" s="19"/>
      <c r="BTD118" s="19"/>
      <c r="BTE118" s="19"/>
      <c r="BTF118" s="31"/>
      <c r="BTG118" s="31"/>
      <c r="BTH118" s="31"/>
      <c r="BTI118" s="31"/>
      <c r="BTJ118" s="95"/>
      <c r="BTK118" s="31"/>
      <c r="BTL118" s="46"/>
      <c r="BTM118" s="31"/>
      <c r="BTN118" s="31"/>
      <c r="BTO118" s="31"/>
      <c r="BTP118" s="31"/>
      <c r="BTQ118" s="31"/>
      <c r="BTR118" s="118"/>
      <c r="BTS118" s="19"/>
      <c r="BTT118" s="19"/>
      <c r="BTU118" s="19"/>
      <c r="BTV118" s="31"/>
      <c r="BTW118" s="19"/>
      <c r="BTX118" s="19"/>
      <c r="BTY118" s="31"/>
      <c r="BTZ118" s="31"/>
      <c r="BUA118" s="19"/>
      <c r="BUB118" s="19"/>
      <c r="BUC118" s="19"/>
      <c r="BUD118" s="19"/>
      <c r="BUE118" s="19"/>
      <c r="BUF118" s="19"/>
      <c r="BUG118" s="19"/>
      <c r="BUH118" s="19"/>
      <c r="BUI118" s="19"/>
      <c r="BUJ118" s="31"/>
      <c r="BUK118" s="31"/>
      <c r="BUL118" s="31"/>
      <c r="BUM118" s="31"/>
      <c r="BUN118" s="95"/>
      <c r="BUO118" s="31"/>
      <c r="BUP118" s="46"/>
      <c r="BUQ118" s="31"/>
      <c r="BUR118" s="31"/>
      <c r="BUS118" s="31"/>
      <c r="BUT118" s="31"/>
      <c r="BUU118" s="31"/>
      <c r="BUV118" s="118"/>
      <c r="BUW118" s="19"/>
      <c r="BUX118" s="19"/>
      <c r="BUY118" s="19"/>
      <c r="BUZ118" s="31"/>
      <c r="BVA118" s="19"/>
      <c r="BVB118" s="19"/>
      <c r="BVC118" s="31"/>
      <c r="BVD118" s="31"/>
      <c r="BVE118" s="19"/>
      <c r="BVF118" s="19"/>
      <c r="BVG118" s="19"/>
      <c r="BVH118" s="19"/>
      <c r="BVI118" s="19"/>
      <c r="BVJ118" s="19"/>
      <c r="BVK118" s="19"/>
      <c r="BVL118" s="19"/>
      <c r="BVM118" s="19"/>
      <c r="BVN118" s="31"/>
      <c r="BVO118" s="31"/>
      <c r="BVP118" s="31"/>
      <c r="BVQ118" s="31"/>
      <c r="BVR118" s="95"/>
      <c r="BVS118" s="31"/>
      <c r="BVT118" s="46"/>
      <c r="BVU118" s="31"/>
      <c r="BVV118" s="31"/>
      <c r="BVW118" s="31"/>
      <c r="BVX118" s="31"/>
      <c r="BVY118" s="31"/>
      <c r="BVZ118" s="118"/>
      <c r="BWA118" s="19"/>
      <c r="BWB118" s="19"/>
      <c r="BWC118" s="19"/>
      <c r="BWD118" s="31"/>
      <c r="BWE118" s="19"/>
      <c r="BWF118" s="19"/>
      <c r="BWG118" s="31"/>
      <c r="BWH118" s="31"/>
      <c r="BWI118" s="19"/>
      <c r="BWJ118" s="19"/>
      <c r="BWK118" s="19"/>
      <c r="BWL118" s="19"/>
      <c r="BWM118" s="19"/>
      <c r="BWN118" s="19"/>
      <c r="BWO118" s="19"/>
      <c r="BWP118" s="19"/>
      <c r="BWQ118" s="19"/>
      <c r="BWR118" s="31"/>
      <c r="BWS118" s="31"/>
      <c r="BWT118" s="31"/>
      <c r="BWU118" s="31"/>
      <c r="BWV118" s="95"/>
      <c r="BWW118" s="31"/>
      <c r="BWX118" s="46"/>
      <c r="BWY118" s="31"/>
      <c r="BWZ118" s="31"/>
      <c r="BXA118" s="31"/>
      <c r="BXB118" s="31"/>
      <c r="BXC118" s="31"/>
      <c r="BXD118" s="118"/>
      <c r="BXE118" s="19"/>
      <c r="BXF118" s="19"/>
      <c r="BXG118" s="19"/>
      <c r="BXH118" s="31"/>
      <c r="BXI118" s="19"/>
      <c r="BXJ118" s="19"/>
      <c r="BXK118" s="31"/>
      <c r="BXL118" s="31"/>
      <c r="BXM118" s="19"/>
      <c r="BXN118" s="19"/>
      <c r="BXO118" s="19"/>
      <c r="BXP118" s="19"/>
      <c r="BXQ118" s="19"/>
      <c r="BXR118" s="19"/>
      <c r="BXS118" s="19"/>
      <c r="BXT118" s="19"/>
      <c r="BXU118" s="19"/>
      <c r="BXV118" s="31"/>
      <c r="BXW118" s="31"/>
      <c r="BXX118" s="31"/>
      <c r="BXY118" s="31"/>
      <c r="BXZ118" s="95"/>
      <c r="BYA118" s="31"/>
      <c r="BYB118" s="46"/>
      <c r="BYC118" s="31"/>
      <c r="BYD118" s="31"/>
      <c r="BYE118" s="31"/>
      <c r="BYF118" s="31"/>
      <c r="BYG118" s="31"/>
      <c r="BYH118" s="118"/>
      <c r="BYI118" s="19"/>
      <c r="BYJ118" s="19"/>
      <c r="BYK118" s="19"/>
      <c r="BYL118" s="31"/>
      <c r="BYM118" s="19"/>
      <c r="BYN118" s="19"/>
      <c r="BYO118" s="31"/>
      <c r="BYP118" s="31"/>
      <c r="BYQ118" s="19"/>
      <c r="BYR118" s="19"/>
      <c r="BYS118" s="19"/>
      <c r="BYT118" s="19"/>
      <c r="BYU118" s="19"/>
      <c r="BYV118" s="19"/>
      <c r="BYW118" s="19"/>
      <c r="BYX118" s="19"/>
      <c r="BYY118" s="19"/>
      <c r="BYZ118" s="31"/>
      <c r="BZA118" s="31"/>
      <c r="BZB118" s="31"/>
      <c r="BZC118" s="31"/>
      <c r="BZD118" s="95"/>
      <c r="BZE118" s="31"/>
      <c r="BZF118" s="46"/>
      <c r="BZG118" s="31"/>
      <c r="BZH118" s="31"/>
      <c r="BZI118" s="31"/>
      <c r="BZJ118" s="31"/>
      <c r="BZK118" s="31"/>
      <c r="BZL118" s="118"/>
      <c r="BZM118" s="19"/>
      <c r="BZN118" s="19"/>
      <c r="BZO118" s="19"/>
      <c r="BZP118" s="31"/>
      <c r="BZQ118" s="19"/>
      <c r="BZR118" s="19"/>
      <c r="BZS118" s="31"/>
      <c r="BZT118" s="31"/>
      <c r="BZU118" s="19"/>
      <c r="BZV118" s="19"/>
      <c r="BZW118" s="19"/>
      <c r="BZX118" s="19"/>
      <c r="BZY118" s="19"/>
      <c r="BZZ118" s="19"/>
      <c r="CAA118" s="19"/>
      <c r="CAB118" s="19"/>
      <c r="CAC118" s="19"/>
      <c r="CAD118" s="31"/>
      <c r="CAE118" s="31"/>
      <c r="CAF118" s="31"/>
      <c r="CAG118" s="31"/>
      <c r="CAH118" s="95"/>
      <c r="CAI118" s="31"/>
      <c r="CAJ118" s="46"/>
      <c r="CAK118" s="31"/>
      <c r="CAL118" s="31"/>
      <c r="CAM118" s="31"/>
      <c r="CAN118" s="31"/>
      <c r="CAO118" s="31"/>
      <c r="CAP118" s="118"/>
      <c r="CAQ118" s="19"/>
      <c r="CAR118" s="19"/>
      <c r="CAS118" s="19"/>
      <c r="CAT118" s="31"/>
      <c r="CAU118" s="19"/>
      <c r="CAV118" s="19"/>
      <c r="CAW118" s="31"/>
      <c r="CAX118" s="31"/>
      <c r="CAY118" s="19"/>
      <c r="CAZ118" s="19"/>
      <c r="CBA118" s="19"/>
      <c r="CBB118" s="19"/>
      <c r="CBC118" s="19"/>
      <c r="CBD118" s="19"/>
      <c r="CBE118" s="19"/>
      <c r="CBF118" s="19"/>
      <c r="CBG118" s="19"/>
      <c r="CBH118" s="31"/>
      <c r="CBI118" s="31"/>
      <c r="CBJ118" s="31"/>
      <c r="CBK118" s="31"/>
      <c r="CBL118" s="95"/>
      <c r="CBM118" s="31"/>
      <c r="CBN118" s="46"/>
      <c r="CBO118" s="31"/>
      <c r="CBP118" s="31"/>
      <c r="CBQ118" s="31"/>
      <c r="CBR118" s="31"/>
      <c r="CBS118" s="31"/>
      <c r="CBT118" s="118"/>
      <c r="CBU118" s="19"/>
      <c r="CBV118" s="19"/>
      <c r="CBW118" s="19"/>
      <c r="CBX118" s="31"/>
      <c r="CBY118" s="19"/>
      <c r="CBZ118" s="19"/>
      <c r="CCA118" s="31"/>
      <c r="CCB118" s="31"/>
      <c r="CCC118" s="19"/>
      <c r="CCD118" s="19"/>
      <c r="CCE118" s="19"/>
      <c r="CCF118" s="19"/>
      <c r="CCG118" s="19"/>
      <c r="CCH118" s="19"/>
      <c r="CCI118" s="19"/>
      <c r="CCJ118" s="19"/>
      <c r="CCK118" s="19"/>
      <c r="CCL118" s="31"/>
      <c r="CCM118" s="31"/>
      <c r="CCN118" s="31"/>
      <c r="CCO118" s="31"/>
      <c r="CCP118" s="95"/>
      <c r="CCQ118" s="31"/>
      <c r="CCR118" s="46"/>
      <c r="CCS118" s="31"/>
      <c r="CCT118" s="31"/>
      <c r="CCU118" s="31"/>
      <c r="CCV118" s="31"/>
      <c r="CCW118" s="31"/>
      <c r="CCX118" s="118"/>
      <c r="CCY118" s="19"/>
      <c r="CCZ118" s="19"/>
      <c r="CDA118" s="19"/>
      <c r="CDB118" s="31"/>
      <c r="CDC118" s="19"/>
      <c r="CDD118" s="19"/>
      <c r="CDE118" s="31"/>
      <c r="CDF118" s="31"/>
      <c r="CDG118" s="19"/>
      <c r="CDH118" s="19"/>
      <c r="CDI118" s="19"/>
      <c r="CDJ118" s="19"/>
      <c r="CDK118" s="19"/>
      <c r="CDL118" s="19"/>
      <c r="CDM118" s="19"/>
      <c r="CDN118" s="19"/>
      <c r="CDO118" s="19"/>
      <c r="CDP118" s="31"/>
      <c r="CDQ118" s="31"/>
      <c r="CDR118" s="31"/>
      <c r="CDS118" s="31"/>
      <c r="CDT118" s="95"/>
      <c r="CDU118" s="31"/>
      <c r="CDV118" s="46"/>
      <c r="CDW118" s="31"/>
      <c r="CDX118" s="31"/>
      <c r="CDY118" s="31"/>
      <c r="CDZ118" s="31"/>
      <c r="CEA118" s="31"/>
      <c r="CEB118" s="118"/>
      <c r="CEC118" s="19"/>
      <c r="CED118" s="19"/>
      <c r="CEE118" s="19"/>
      <c r="CEF118" s="31"/>
      <c r="CEG118" s="19"/>
      <c r="CEH118" s="19"/>
      <c r="CEI118" s="31"/>
      <c r="CEJ118" s="31"/>
      <c r="CEK118" s="19"/>
      <c r="CEL118" s="19"/>
      <c r="CEM118" s="19"/>
      <c r="CEN118" s="19"/>
      <c r="CEO118" s="19"/>
      <c r="CEP118" s="19"/>
      <c r="CEQ118" s="19"/>
      <c r="CER118" s="19"/>
      <c r="CES118" s="19"/>
      <c r="CET118" s="31"/>
      <c r="CEU118" s="31"/>
      <c r="CEV118" s="31"/>
      <c r="CEW118" s="31"/>
      <c r="CEX118" s="95"/>
      <c r="CEY118" s="31"/>
      <c r="CEZ118" s="46"/>
      <c r="CFA118" s="31"/>
      <c r="CFB118" s="31"/>
      <c r="CFC118" s="31"/>
      <c r="CFD118" s="31"/>
      <c r="CFE118" s="31"/>
      <c r="CFF118" s="118"/>
      <c r="CFG118" s="19"/>
      <c r="CFH118" s="19"/>
      <c r="CFI118" s="19"/>
      <c r="CFJ118" s="31"/>
      <c r="CFK118" s="19"/>
      <c r="CFL118" s="19"/>
      <c r="CFM118" s="31"/>
      <c r="CFN118" s="31"/>
      <c r="CFO118" s="19"/>
      <c r="CFP118" s="19"/>
      <c r="CFQ118" s="19"/>
      <c r="CFR118" s="19"/>
      <c r="CFS118" s="19"/>
      <c r="CFT118" s="19"/>
      <c r="CFU118" s="19"/>
      <c r="CFV118" s="19"/>
      <c r="CFW118" s="19"/>
      <c r="CFX118" s="31"/>
      <c r="CFY118" s="31"/>
      <c r="CFZ118" s="31"/>
      <c r="CGA118" s="31"/>
      <c r="CGB118" s="95"/>
      <c r="CGC118" s="31"/>
      <c r="CGD118" s="46"/>
      <c r="CGE118" s="31"/>
      <c r="CGF118" s="31"/>
      <c r="CGG118" s="31"/>
      <c r="CGH118" s="31"/>
      <c r="CGI118" s="31"/>
      <c r="CGJ118" s="118"/>
      <c r="CGK118" s="19"/>
      <c r="CGL118" s="19"/>
      <c r="CGM118" s="19"/>
      <c r="CGN118" s="31"/>
      <c r="CGO118" s="19"/>
      <c r="CGP118" s="19"/>
      <c r="CGQ118" s="31"/>
      <c r="CGR118" s="31"/>
      <c r="CGS118" s="19"/>
      <c r="CGT118" s="19"/>
      <c r="CGU118" s="19"/>
      <c r="CGV118" s="19"/>
      <c r="CGW118" s="19"/>
      <c r="CGX118" s="19"/>
      <c r="CGY118" s="19"/>
      <c r="CGZ118" s="19"/>
      <c r="CHA118" s="19"/>
      <c r="CHB118" s="31"/>
      <c r="CHC118" s="31"/>
      <c r="CHD118" s="31"/>
      <c r="CHE118" s="31"/>
      <c r="CHF118" s="95"/>
      <c r="CHG118" s="31"/>
      <c r="CHH118" s="46"/>
      <c r="CHI118" s="31"/>
      <c r="CHJ118" s="31"/>
      <c r="CHK118" s="31"/>
      <c r="CHL118" s="31"/>
      <c r="CHM118" s="31"/>
      <c r="CHN118" s="118"/>
      <c r="CHO118" s="19"/>
      <c r="CHP118" s="19"/>
      <c r="CHQ118" s="19"/>
      <c r="CHR118" s="31"/>
      <c r="CHS118" s="19"/>
      <c r="CHT118" s="19"/>
      <c r="CHU118" s="31"/>
      <c r="CHV118" s="31"/>
      <c r="CHW118" s="19"/>
      <c r="CHX118" s="19"/>
      <c r="CHY118" s="19"/>
      <c r="CHZ118" s="19"/>
      <c r="CIA118" s="19"/>
      <c r="CIB118" s="19"/>
      <c r="CIC118" s="19"/>
      <c r="CID118" s="19"/>
      <c r="CIE118" s="19"/>
      <c r="CIF118" s="31"/>
      <c r="CIG118" s="31"/>
      <c r="CIH118" s="31"/>
      <c r="CII118" s="31"/>
      <c r="CIJ118" s="95"/>
      <c r="CIK118" s="31"/>
      <c r="CIL118" s="46"/>
      <c r="CIM118" s="31"/>
      <c r="CIN118" s="31"/>
      <c r="CIO118" s="31"/>
      <c r="CIP118" s="31"/>
      <c r="CIQ118" s="31"/>
      <c r="CIR118" s="118"/>
      <c r="CIS118" s="19"/>
      <c r="CIT118" s="19"/>
      <c r="CIU118" s="19"/>
      <c r="CIV118" s="31"/>
      <c r="CIW118" s="19"/>
      <c r="CIX118" s="19"/>
      <c r="CIY118" s="31"/>
      <c r="CIZ118" s="31"/>
      <c r="CJA118" s="19"/>
      <c r="CJB118" s="19"/>
      <c r="CJC118" s="19"/>
      <c r="CJD118" s="19"/>
      <c r="CJE118" s="19"/>
      <c r="CJF118" s="19"/>
      <c r="CJG118" s="19"/>
      <c r="CJH118" s="19"/>
      <c r="CJI118" s="19"/>
      <c r="CJJ118" s="31"/>
      <c r="CJK118" s="31"/>
      <c r="CJL118" s="31"/>
      <c r="CJM118" s="31"/>
      <c r="CJN118" s="95"/>
      <c r="CJO118" s="31"/>
      <c r="CJP118" s="46"/>
      <c r="CJQ118" s="31"/>
      <c r="CJR118" s="31"/>
      <c r="CJS118" s="31"/>
      <c r="CJT118" s="31"/>
      <c r="CJU118" s="31"/>
      <c r="CJV118" s="118"/>
      <c r="CJW118" s="19"/>
      <c r="CJX118" s="19"/>
      <c r="CJY118" s="19"/>
      <c r="CJZ118" s="31"/>
      <c r="CKA118" s="19"/>
      <c r="CKB118" s="19"/>
      <c r="CKC118" s="31"/>
      <c r="CKD118" s="31"/>
      <c r="CKE118" s="19"/>
      <c r="CKF118" s="19"/>
      <c r="CKG118" s="19"/>
      <c r="CKH118" s="19"/>
      <c r="CKI118" s="19"/>
      <c r="CKJ118" s="19"/>
      <c r="CKK118" s="19"/>
      <c r="CKL118" s="19"/>
      <c r="CKM118" s="19"/>
      <c r="CKN118" s="31"/>
      <c r="CKO118" s="31"/>
      <c r="CKP118" s="31"/>
      <c r="CKQ118" s="31"/>
      <c r="CKR118" s="95"/>
      <c r="CKS118" s="31"/>
      <c r="CKT118" s="46"/>
      <c r="CKU118" s="31"/>
      <c r="CKV118" s="31"/>
      <c r="CKW118" s="31"/>
      <c r="CKX118" s="31"/>
      <c r="CKY118" s="31"/>
      <c r="CKZ118" s="118"/>
      <c r="CLA118" s="19"/>
      <c r="CLB118" s="19"/>
      <c r="CLC118" s="19"/>
      <c r="CLD118" s="31"/>
      <c r="CLE118" s="19"/>
      <c r="CLF118" s="19"/>
      <c r="CLG118" s="31"/>
      <c r="CLH118" s="31"/>
      <c r="CLI118" s="19"/>
      <c r="CLJ118" s="19"/>
      <c r="CLK118" s="19"/>
      <c r="CLL118" s="19"/>
      <c r="CLM118" s="19"/>
      <c r="CLN118" s="19"/>
      <c r="CLO118" s="19"/>
      <c r="CLP118" s="19"/>
      <c r="CLQ118" s="19"/>
      <c r="CLR118" s="31"/>
      <c r="CLS118" s="31"/>
      <c r="CLT118" s="31"/>
      <c r="CLU118" s="31"/>
      <c r="CLV118" s="95"/>
      <c r="CLW118" s="31"/>
      <c r="CLX118" s="46"/>
      <c r="CLY118" s="31"/>
      <c r="CLZ118" s="31"/>
      <c r="CMA118" s="31"/>
      <c r="CMB118" s="31"/>
      <c r="CMC118" s="31"/>
      <c r="CMD118" s="118"/>
      <c r="CME118" s="19"/>
      <c r="CMF118" s="19"/>
      <c r="CMG118" s="19"/>
      <c r="CMH118" s="31"/>
      <c r="CMI118" s="19"/>
      <c r="CMJ118" s="19"/>
      <c r="CMK118" s="31"/>
      <c r="CML118" s="31"/>
      <c r="CMM118" s="19"/>
      <c r="CMN118" s="19"/>
      <c r="CMO118" s="19"/>
      <c r="CMP118" s="19"/>
      <c r="CMQ118" s="19"/>
      <c r="CMR118" s="19"/>
      <c r="CMS118" s="19"/>
      <c r="CMT118" s="19"/>
      <c r="CMU118" s="19"/>
      <c r="CMV118" s="31"/>
      <c r="CMW118" s="31"/>
      <c r="CMX118" s="31"/>
      <c r="CMY118" s="31"/>
      <c r="CMZ118" s="95"/>
      <c r="CNA118" s="31"/>
      <c r="CNB118" s="46"/>
      <c r="CNC118" s="31"/>
      <c r="CND118" s="31"/>
      <c r="CNE118" s="31"/>
      <c r="CNF118" s="31"/>
      <c r="CNG118" s="31"/>
      <c r="CNH118" s="118"/>
      <c r="CNI118" s="19"/>
      <c r="CNJ118" s="19"/>
      <c r="CNK118" s="19"/>
      <c r="CNL118" s="31"/>
      <c r="CNM118" s="19"/>
      <c r="CNN118" s="19"/>
      <c r="CNO118" s="31"/>
      <c r="CNP118" s="31"/>
      <c r="CNQ118" s="19"/>
      <c r="CNR118" s="19"/>
      <c r="CNS118" s="19"/>
      <c r="CNT118" s="19"/>
      <c r="CNU118" s="19"/>
      <c r="CNV118" s="19"/>
      <c r="CNW118" s="19"/>
      <c r="CNX118" s="19"/>
      <c r="CNY118" s="19"/>
      <c r="CNZ118" s="31"/>
      <c r="COA118" s="31"/>
      <c r="COB118" s="31"/>
      <c r="COC118" s="31"/>
      <c r="COD118" s="95"/>
      <c r="COE118" s="31"/>
      <c r="COF118" s="46"/>
      <c r="COG118" s="31"/>
      <c r="COH118" s="31"/>
      <c r="COI118" s="31"/>
      <c r="COJ118" s="31"/>
      <c r="COK118" s="31"/>
      <c r="COL118" s="118"/>
      <c r="COM118" s="19"/>
      <c r="CON118" s="19"/>
      <c r="COO118" s="19"/>
      <c r="COP118" s="31"/>
      <c r="COQ118" s="19"/>
      <c r="COR118" s="19"/>
      <c r="COS118" s="31"/>
      <c r="COT118" s="31"/>
      <c r="COU118" s="19"/>
      <c r="COV118" s="19"/>
      <c r="COW118" s="19"/>
      <c r="COX118" s="19"/>
      <c r="COY118" s="19"/>
      <c r="COZ118" s="19"/>
      <c r="CPA118" s="19"/>
      <c r="CPB118" s="19"/>
      <c r="CPC118" s="19"/>
      <c r="CPD118" s="31"/>
      <c r="CPE118" s="31"/>
      <c r="CPF118" s="31"/>
      <c r="CPG118" s="31"/>
      <c r="CPH118" s="95"/>
      <c r="CPI118" s="31"/>
      <c r="CPJ118" s="46"/>
      <c r="CPK118" s="31"/>
      <c r="CPL118" s="31"/>
      <c r="CPM118" s="31"/>
      <c r="CPN118" s="31"/>
      <c r="CPO118" s="31"/>
      <c r="CPP118" s="118"/>
      <c r="CPQ118" s="19"/>
      <c r="CPR118" s="19"/>
      <c r="CPS118" s="19"/>
      <c r="CPT118" s="31"/>
      <c r="CPU118" s="19"/>
      <c r="CPV118" s="19"/>
      <c r="CPW118" s="31"/>
      <c r="CPX118" s="31"/>
      <c r="CPY118" s="19"/>
      <c r="CPZ118" s="19"/>
      <c r="CQA118" s="19"/>
      <c r="CQB118" s="19"/>
      <c r="CQC118" s="19"/>
      <c r="CQD118" s="19"/>
      <c r="CQE118" s="19"/>
      <c r="CQF118" s="19"/>
      <c r="CQG118" s="19"/>
      <c r="CQH118" s="31"/>
      <c r="CQI118" s="31"/>
      <c r="CQJ118" s="31"/>
      <c r="CQK118" s="31"/>
      <c r="CQL118" s="95"/>
      <c r="CQM118" s="31"/>
      <c r="CQN118" s="46"/>
      <c r="CQO118" s="31"/>
      <c r="CQP118" s="31"/>
      <c r="CQQ118" s="31"/>
      <c r="CQR118" s="31"/>
      <c r="CQS118" s="31"/>
      <c r="CQT118" s="118"/>
      <c r="CQU118" s="19"/>
      <c r="CQV118" s="19"/>
      <c r="CQW118" s="19"/>
      <c r="CQX118" s="31"/>
      <c r="CQY118" s="19"/>
      <c r="CQZ118" s="19"/>
      <c r="CRA118" s="31"/>
      <c r="CRB118" s="31"/>
      <c r="CRC118" s="19"/>
      <c r="CRD118" s="19"/>
      <c r="CRE118" s="19"/>
      <c r="CRF118" s="19"/>
      <c r="CRG118" s="19"/>
      <c r="CRH118" s="19"/>
      <c r="CRI118" s="19"/>
      <c r="CRJ118" s="19"/>
      <c r="CRK118" s="19"/>
      <c r="CRL118" s="31"/>
      <c r="CRM118" s="31"/>
      <c r="CRN118" s="31"/>
      <c r="CRO118" s="31"/>
      <c r="CRP118" s="95"/>
      <c r="CRQ118" s="31"/>
      <c r="CRR118" s="46"/>
      <c r="CRS118" s="31"/>
      <c r="CRT118" s="31"/>
      <c r="CRU118" s="31"/>
      <c r="CRV118" s="31"/>
      <c r="CRW118" s="31"/>
      <c r="CRX118" s="118"/>
      <c r="CRY118" s="19"/>
      <c r="CRZ118" s="19"/>
      <c r="CSA118" s="19"/>
      <c r="CSB118" s="31"/>
      <c r="CSC118" s="19"/>
      <c r="CSD118" s="19"/>
      <c r="CSE118" s="31"/>
      <c r="CSF118" s="31"/>
      <c r="CSG118" s="19"/>
      <c r="CSH118" s="19"/>
      <c r="CSI118" s="19"/>
      <c r="CSJ118" s="19"/>
      <c r="CSK118" s="19"/>
      <c r="CSL118" s="19"/>
      <c r="CSM118" s="19"/>
      <c r="CSN118" s="19"/>
      <c r="CSO118" s="19"/>
      <c r="CSP118" s="31"/>
      <c r="CSQ118" s="31"/>
      <c r="CSR118" s="31"/>
      <c r="CSS118" s="31"/>
      <c r="CST118" s="95"/>
      <c r="CSU118" s="31"/>
      <c r="CSV118" s="46"/>
      <c r="CSW118" s="31"/>
      <c r="CSX118" s="31"/>
      <c r="CSY118" s="31"/>
      <c r="CSZ118" s="31"/>
      <c r="CTA118" s="31"/>
      <c r="CTB118" s="118"/>
      <c r="CTC118" s="19"/>
      <c r="CTD118" s="19"/>
      <c r="CTE118" s="19"/>
      <c r="CTF118" s="31"/>
      <c r="CTG118" s="19"/>
      <c r="CTH118" s="19"/>
      <c r="CTI118" s="31"/>
      <c r="CTJ118" s="31"/>
      <c r="CTK118" s="19"/>
      <c r="CTL118" s="19"/>
      <c r="CTM118" s="19"/>
      <c r="CTN118" s="19"/>
      <c r="CTO118" s="19"/>
      <c r="CTP118" s="19"/>
      <c r="CTQ118" s="19"/>
      <c r="CTR118" s="19"/>
      <c r="CTS118" s="19"/>
      <c r="CTT118" s="31"/>
      <c r="CTU118" s="31"/>
      <c r="CTV118" s="31"/>
      <c r="CTW118" s="31"/>
      <c r="CTX118" s="95"/>
      <c r="CTY118" s="31"/>
      <c r="CTZ118" s="46"/>
      <c r="CUA118" s="31"/>
      <c r="CUB118" s="31"/>
      <c r="CUC118" s="31"/>
      <c r="CUD118" s="31"/>
      <c r="CUE118" s="31"/>
      <c r="CUF118" s="118"/>
      <c r="CUG118" s="19"/>
      <c r="CUH118" s="19"/>
      <c r="CUI118" s="19"/>
      <c r="CUJ118" s="31"/>
      <c r="CUK118" s="19"/>
      <c r="CUL118" s="19"/>
      <c r="CUM118" s="31"/>
      <c r="CUN118" s="31"/>
      <c r="CUO118" s="19"/>
      <c r="CUP118" s="19"/>
      <c r="CUQ118" s="19"/>
      <c r="CUR118" s="19"/>
      <c r="CUS118" s="19"/>
      <c r="CUT118" s="19"/>
      <c r="CUU118" s="19"/>
      <c r="CUV118" s="19"/>
      <c r="CUW118" s="19"/>
      <c r="CUX118" s="31"/>
      <c r="CUY118" s="31"/>
      <c r="CUZ118" s="31"/>
      <c r="CVA118" s="31"/>
      <c r="CVB118" s="95"/>
      <c r="CVC118" s="31"/>
      <c r="CVD118" s="46"/>
      <c r="CVE118" s="31"/>
      <c r="CVF118" s="31"/>
      <c r="CVG118" s="31"/>
      <c r="CVH118" s="31"/>
      <c r="CVI118" s="31"/>
      <c r="CVJ118" s="118"/>
      <c r="CVK118" s="19"/>
      <c r="CVL118" s="19"/>
      <c r="CVM118" s="19"/>
      <c r="CVN118" s="31"/>
      <c r="CVO118" s="19"/>
      <c r="CVP118" s="19"/>
      <c r="CVQ118" s="31"/>
      <c r="CVR118" s="31"/>
      <c r="CVS118" s="19"/>
      <c r="CVT118" s="19"/>
      <c r="CVU118" s="19"/>
      <c r="CVV118" s="19"/>
      <c r="CVW118" s="19"/>
      <c r="CVX118" s="19"/>
      <c r="CVY118" s="19"/>
      <c r="CVZ118" s="19"/>
      <c r="CWA118" s="19"/>
      <c r="CWB118" s="31"/>
      <c r="CWC118" s="31"/>
      <c r="CWD118" s="31"/>
      <c r="CWE118" s="31"/>
      <c r="CWF118" s="95"/>
      <c r="CWG118" s="31"/>
      <c r="CWH118" s="46"/>
      <c r="CWI118" s="31"/>
      <c r="CWJ118" s="31"/>
      <c r="CWK118" s="31"/>
      <c r="CWL118" s="31"/>
      <c r="CWM118" s="31"/>
      <c r="CWN118" s="118"/>
      <c r="CWO118" s="19"/>
      <c r="CWP118" s="19"/>
      <c r="CWQ118" s="19"/>
      <c r="CWR118" s="31"/>
      <c r="CWS118" s="19"/>
      <c r="CWT118" s="19"/>
      <c r="CWU118" s="31"/>
      <c r="CWV118" s="31"/>
      <c r="CWW118" s="19"/>
      <c r="CWX118" s="19"/>
      <c r="CWY118" s="19"/>
      <c r="CWZ118" s="19"/>
      <c r="CXA118" s="19"/>
      <c r="CXB118" s="19"/>
      <c r="CXC118" s="19"/>
      <c r="CXD118" s="19"/>
      <c r="CXE118" s="19"/>
      <c r="CXF118" s="31"/>
      <c r="CXG118" s="31"/>
      <c r="CXH118" s="31"/>
      <c r="CXI118" s="31"/>
      <c r="CXJ118" s="95"/>
      <c r="CXK118" s="31"/>
      <c r="CXL118" s="46"/>
      <c r="CXM118" s="31"/>
      <c r="CXN118" s="31"/>
      <c r="CXO118" s="31"/>
      <c r="CXP118" s="31"/>
      <c r="CXQ118" s="31"/>
      <c r="CXR118" s="118"/>
      <c r="CXS118" s="19"/>
      <c r="CXT118" s="19"/>
      <c r="CXU118" s="19"/>
      <c r="CXV118" s="31"/>
      <c r="CXW118" s="19"/>
      <c r="CXX118" s="19"/>
      <c r="CXY118" s="31"/>
      <c r="CXZ118" s="31"/>
      <c r="CYA118" s="19"/>
      <c r="CYB118" s="19"/>
      <c r="CYC118" s="19"/>
      <c r="CYD118" s="19"/>
      <c r="CYE118" s="19"/>
      <c r="CYF118" s="19"/>
      <c r="CYG118" s="19"/>
      <c r="CYH118" s="19"/>
      <c r="CYI118" s="19"/>
      <c r="CYJ118" s="31"/>
      <c r="CYK118" s="31"/>
      <c r="CYL118" s="31"/>
      <c r="CYM118" s="31"/>
      <c r="CYN118" s="95"/>
      <c r="CYO118" s="31"/>
      <c r="CYP118" s="46"/>
      <c r="CYQ118" s="31"/>
      <c r="CYR118" s="31"/>
      <c r="CYS118" s="31"/>
      <c r="CYT118" s="31"/>
      <c r="CYU118" s="31"/>
      <c r="CYV118" s="118"/>
      <c r="CYW118" s="19"/>
      <c r="CYX118" s="19"/>
      <c r="CYY118" s="19"/>
      <c r="CYZ118" s="31"/>
      <c r="CZA118" s="19"/>
      <c r="CZB118" s="19"/>
      <c r="CZC118" s="31"/>
      <c r="CZD118" s="31"/>
      <c r="CZE118" s="19"/>
      <c r="CZF118" s="19"/>
      <c r="CZG118" s="19"/>
      <c r="CZH118" s="19"/>
      <c r="CZI118" s="19"/>
      <c r="CZJ118" s="19"/>
      <c r="CZK118" s="19"/>
      <c r="CZL118" s="19"/>
      <c r="CZM118" s="19"/>
      <c r="CZN118" s="31"/>
      <c r="CZO118" s="31"/>
      <c r="CZP118" s="31"/>
      <c r="CZQ118" s="31"/>
      <c r="CZR118" s="95"/>
      <c r="CZS118" s="31"/>
      <c r="CZT118" s="46"/>
      <c r="CZU118" s="31"/>
      <c r="CZV118" s="31"/>
      <c r="CZW118" s="31"/>
      <c r="CZX118" s="31"/>
      <c r="CZY118" s="31"/>
      <c r="CZZ118" s="118"/>
      <c r="DAA118" s="19"/>
      <c r="DAB118" s="19"/>
      <c r="DAC118" s="19"/>
      <c r="DAD118" s="31"/>
      <c r="DAE118" s="19"/>
      <c r="DAF118" s="19"/>
      <c r="DAG118" s="31"/>
      <c r="DAH118" s="31"/>
      <c r="DAI118" s="19"/>
      <c r="DAJ118" s="19"/>
      <c r="DAK118" s="19"/>
      <c r="DAL118" s="19"/>
      <c r="DAM118" s="19"/>
      <c r="DAN118" s="19"/>
      <c r="DAO118" s="19"/>
      <c r="DAP118" s="19"/>
      <c r="DAQ118" s="19"/>
      <c r="DAR118" s="31"/>
      <c r="DAS118" s="31"/>
      <c r="DAT118" s="31"/>
      <c r="DAU118" s="31"/>
      <c r="DAV118" s="95"/>
      <c r="DAW118" s="31"/>
      <c r="DAX118" s="46"/>
      <c r="DAY118" s="31"/>
      <c r="DAZ118" s="31"/>
      <c r="DBA118" s="31"/>
      <c r="DBB118" s="31"/>
      <c r="DBC118" s="31"/>
      <c r="DBD118" s="118"/>
      <c r="DBE118" s="19"/>
      <c r="DBF118" s="19"/>
      <c r="DBG118" s="19"/>
      <c r="DBH118" s="31"/>
      <c r="DBI118" s="19"/>
      <c r="DBJ118" s="19"/>
      <c r="DBK118" s="31"/>
      <c r="DBL118" s="31"/>
      <c r="DBM118" s="19"/>
      <c r="DBN118" s="19"/>
      <c r="DBO118" s="19"/>
      <c r="DBP118" s="19"/>
      <c r="DBQ118" s="19"/>
      <c r="DBR118" s="19"/>
      <c r="DBS118" s="19"/>
      <c r="DBT118" s="19"/>
      <c r="DBU118" s="19"/>
      <c r="DBV118" s="31"/>
      <c r="DBW118" s="31"/>
      <c r="DBX118" s="31"/>
      <c r="DBY118" s="31"/>
      <c r="DBZ118" s="95"/>
      <c r="DCA118" s="31"/>
      <c r="DCB118" s="46"/>
      <c r="DCC118" s="31"/>
      <c r="DCD118" s="31"/>
      <c r="DCE118" s="31"/>
      <c r="DCF118" s="31"/>
      <c r="DCG118" s="31"/>
      <c r="DCH118" s="118"/>
      <c r="DCI118" s="19"/>
      <c r="DCJ118" s="19"/>
      <c r="DCK118" s="19"/>
      <c r="DCL118" s="31"/>
      <c r="DCM118" s="19"/>
      <c r="DCN118" s="19"/>
      <c r="DCO118" s="31"/>
      <c r="DCP118" s="31"/>
      <c r="DCQ118" s="19"/>
      <c r="DCR118" s="19"/>
      <c r="DCS118" s="19"/>
      <c r="DCT118" s="19"/>
      <c r="DCU118" s="19"/>
      <c r="DCV118" s="19"/>
      <c r="DCW118" s="19"/>
      <c r="DCX118" s="19"/>
      <c r="DCY118" s="19"/>
      <c r="DCZ118" s="31"/>
      <c r="DDA118" s="31"/>
      <c r="DDB118" s="31"/>
      <c r="DDC118" s="31"/>
      <c r="DDD118" s="95"/>
      <c r="DDE118" s="31"/>
      <c r="DDF118" s="46"/>
      <c r="DDG118" s="31"/>
      <c r="DDH118" s="31"/>
      <c r="DDI118" s="31"/>
      <c r="DDJ118" s="31"/>
      <c r="DDK118" s="31"/>
      <c r="DDL118" s="118"/>
      <c r="DDM118" s="19"/>
      <c r="DDN118" s="19"/>
      <c r="DDO118" s="19"/>
      <c r="DDP118" s="31"/>
      <c r="DDQ118" s="19"/>
      <c r="DDR118" s="19"/>
      <c r="DDS118" s="31"/>
      <c r="DDT118" s="31"/>
      <c r="DDU118" s="19"/>
      <c r="DDV118" s="19"/>
      <c r="DDW118" s="19"/>
      <c r="DDX118" s="19"/>
      <c r="DDY118" s="19"/>
      <c r="DDZ118" s="19"/>
      <c r="DEA118" s="19"/>
      <c r="DEB118" s="19"/>
      <c r="DEC118" s="19"/>
      <c r="DED118" s="31"/>
      <c r="DEE118" s="31"/>
      <c r="DEF118" s="31"/>
      <c r="DEG118" s="31"/>
      <c r="DEH118" s="95"/>
      <c r="DEI118" s="31"/>
      <c r="DEJ118" s="46"/>
      <c r="DEK118" s="31"/>
      <c r="DEL118" s="31"/>
      <c r="DEM118" s="31"/>
      <c r="DEN118" s="31"/>
      <c r="DEO118" s="31"/>
      <c r="DEP118" s="118"/>
      <c r="DEQ118" s="19"/>
      <c r="DER118" s="19"/>
      <c r="DES118" s="19"/>
      <c r="DET118" s="31"/>
      <c r="DEU118" s="19"/>
      <c r="DEV118" s="19"/>
      <c r="DEW118" s="31"/>
      <c r="DEX118" s="31"/>
      <c r="DEY118" s="19"/>
      <c r="DEZ118" s="19"/>
      <c r="DFA118" s="19"/>
      <c r="DFB118" s="19"/>
      <c r="DFC118" s="19"/>
      <c r="DFD118" s="19"/>
      <c r="DFE118" s="19"/>
      <c r="DFF118" s="19"/>
      <c r="DFG118" s="19"/>
      <c r="DFH118" s="31"/>
      <c r="DFI118" s="31"/>
      <c r="DFJ118" s="31"/>
      <c r="DFK118" s="31"/>
      <c r="DFL118" s="95"/>
      <c r="DFM118" s="31"/>
      <c r="DFN118" s="46"/>
      <c r="DFO118" s="31"/>
      <c r="DFP118" s="31"/>
      <c r="DFQ118" s="31"/>
      <c r="DFR118" s="31"/>
      <c r="DFS118" s="31"/>
      <c r="DFT118" s="118"/>
      <c r="DFU118" s="19"/>
      <c r="DFV118" s="19"/>
      <c r="DFW118" s="19"/>
      <c r="DFX118" s="31"/>
      <c r="DFY118" s="19"/>
      <c r="DFZ118" s="19"/>
      <c r="DGA118" s="31"/>
      <c r="DGB118" s="31"/>
      <c r="DGC118" s="19"/>
      <c r="DGD118" s="19"/>
      <c r="DGE118" s="19"/>
      <c r="DGF118" s="19"/>
      <c r="DGG118" s="19"/>
      <c r="DGH118" s="19"/>
      <c r="DGI118" s="19"/>
      <c r="DGJ118" s="19"/>
      <c r="DGK118" s="19"/>
      <c r="DGL118" s="31"/>
      <c r="DGM118" s="31"/>
      <c r="DGN118" s="31"/>
      <c r="DGO118" s="31"/>
      <c r="DGP118" s="95"/>
      <c r="DGQ118" s="31"/>
      <c r="DGR118" s="46"/>
      <c r="DGS118" s="31"/>
      <c r="DGT118" s="31"/>
      <c r="DGU118" s="31"/>
      <c r="DGV118" s="31"/>
      <c r="DGW118" s="31"/>
      <c r="DGX118" s="118"/>
      <c r="DGY118" s="19"/>
      <c r="DGZ118" s="19"/>
      <c r="DHA118" s="19"/>
      <c r="DHB118" s="31"/>
      <c r="DHC118" s="19"/>
      <c r="DHD118" s="19"/>
      <c r="DHE118" s="31"/>
      <c r="DHF118" s="31"/>
      <c r="DHG118" s="19"/>
      <c r="DHH118" s="19"/>
      <c r="DHI118" s="19"/>
      <c r="DHJ118" s="19"/>
      <c r="DHK118" s="19"/>
      <c r="DHL118" s="19"/>
      <c r="DHM118" s="19"/>
      <c r="DHN118" s="19"/>
      <c r="DHO118" s="19"/>
      <c r="DHP118" s="31"/>
      <c r="DHQ118" s="31"/>
      <c r="DHR118" s="31"/>
      <c r="DHS118" s="31"/>
      <c r="DHT118" s="95"/>
      <c r="DHU118" s="31"/>
      <c r="DHV118" s="46"/>
      <c r="DHW118" s="31"/>
      <c r="DHX118" s="31"/>
      <c r="DHY118" s="31"/>
      <c r="DHZ118" s="31"/>
      <c r="DIA118" s="31"/>
      <c r="DIB118" s="118"/>
      <c r="DIC118" s="19"/>
      <c r="DID118" s="19"/>
      <c r="DIE118" s="19"/>
      <c r="DIF118" s="31"/>
      <c r="DIG118" s="19"/>
      <c r="DIH118" s="19"/>
      <c r="DII118" s="31"/>
      <c r="DIJ118" s="31"/>
      <c r="DIK118" s="19"/>
      <c r="DIL118" s="19"/>
      <c r="DIM118" s="19"/>
      <c r="DIN118" s="19"/>
      <c r="DIO118" s="19"/>
      <c r="DIP118" s="19"/>
      <c r="DIQ118" s="19"/>
      <c r="DIR118" s="19"/>
      <c r="DIS118" s="19"/>
      <c r="DIT118" s="31"/>
      <c r="DIU118" s="31"/>
      <c r="DIV118" s="31"/>
      <c r="DIW118" s="31"/>
      <c r="DIX118" s="95"/>
      <c r="DIY118" s="31"/>
      <c r="DIZ118" s="46"/>
      <c r="DJA118" s="31"/>
      <c r="DJB118" s="31"/>
      <c r="DJC118" s="31"/>
      <c r="DJD118" s="31"/>
      <c r="DJE118" s="31"/>
      <c r="DJF118" s="118"/>
      <c r="DJG118" s="19"/>
      <c r="DJH118" s="19"/>
      <c r="DJI118" s="19"/>
      <c r="DJJ118" s="31"/>
      <c r="DJK118" s="19"/>
      <c r="DJL118" s="19"/>
      <c r="DJM118" s="31"/>
      <c r="DJN118" s="31"/>
      <c r="DJO118" s="19"/>
      <c r="DJP118" s="19"/>
      <c r="DJQ118" s="19"/>
      <c r="DJR118" s="19"/>
      <c r="DJS118" s="19"/>
      <c r="DJT118" s="19"/>
      <c r="DJU118" s="19"/>
      <c r="DJV118" s="19"/>
      <c r="DJW118" s="19"/>
      <c r="DJX118" s="31"/>
      <c r="DJY118" s="31"/>
      <c r="DJZ118" s="31"/>
      <c r="DKA118" s="31"/>
      <c r="DKB118" s="95"/>
      <c r="DKC118" s="31"/>
      <c r="DKD118" s="46"/>
      <c r="DKE118" s="31"/>
      <c r="DKF118" s="31"/>
      <c r="DKG118" s="31"/>
      <c r="DKH118" s="31"/>
      <c r="DKI118" s="31"/>
      <c r="DKJ118" s="118"/>
      <c r="DKK118" s="19"/>
      <c r="DKL118" s="19"/>
      <c r="DKM118" s="19"/>
      <c r="DKN118" s="31"/>
      <c r="DKO118" s="19"/>
      <c r="DKP118" s="19"/>
      <c r="DKQ118" s="31"/>
      <c r="DKR118" s="31"/>
      <c r="DKS118" s="19"/>
      <c r="DKT118" s="19"/>
      <c r="DKU118" s="19"/>
      <c r="DKV118" s="19"/>
      <c r="DKW118" s="19"/>
      <c r="DKX118" s="19"/>
      <c r="DKY118" s="19"/>
      <c r="DKZ118" s="19"/>
      <c r="DLA118" s="19"/>
      <c r="DLB118" s="31"/>
      <c r="DLC118" s="31"/>
      <c r="DLD118" s="31"/>
      <c r="DLE118" s="31"/>
      <c r="DLF118" s="95"/>
      <c r="DLG118" s="31"/>
      <c r="DLH118" s="46"/>
      <c r="DLI118" s="31"/>
      <c r="DLJ118" s="31"/>
      <c r="DLK118" s="31"/>
      <c r="DLL118" s="31"/>
      <c r="DLM118" s="31"/>
      <c r="DLN118" s="118"/>
      <c r="DLO118" s="19"/>
      <c r="DLP118" s="19"/>
      <c r="DLQ118" s="19"/>
      <c r="DLR118" s="31"/>
      <c r="DLS118" s="19"/>
      <c r="DLT118" s="19"/>
      <c r="DLU118" s="31"/>
      <c r="DLV118" s="31"/>
      <c r="DLW118" s="19"/>
      <c r="DLX118" s="19"/>
      <c r="DLY118" s="19"/>
      <c r="DLZ118" s="19"/>
      <c r="DMA118" s="19"/>
      <c r="DMB118" s="19"/>
      <c r="DMC118" s="19"/>
      <c r="DMD118" s="19"/>
      <c r="DME118" s="19"/>
      <c r="DMF118" s="31"/>
      <c r="DMG118" s="31"/>
      <c r="DMH118" s="31"/>
      <c r="DMI118" s="31"/>
      <c r="DMJ118" s="95"/>
      <c r="DMK118" s="31"/>
      <c r="DML118" s="46"/>
      <c r="DMM118" s="31"/>
      <c r="DMN118" s="31"/>
      <c r="DMO118" s="31"/>
      <c r="DMP118" s="31"/>
      <c r="DMQ118" s="31"/>
      <c r="DMR118" s="118"/>
      <c r="DMS118" s="19"/>
      <c r="DMT118" s="19"/>
      <c r="DMU118" s="19"/>
      <c r="DMV118" s="31"/>
      <c r="DMW118" s="19"/>
      <c r="DMX118" s="19"/>
      <c r="DMY118" s="31"/>
      <c r="DMZ118" s="31"/>
      <c r="DNA118" s="19"/>
      <c r="DNB118" s="19"/>
      <c r="DNC118" s="19"/>
      <c r="DND118" s="19"/>
      <c r="DNE118" s="19"/>
      <c r="DNF118" s="19"/>
      <c r="DNG118" s="19"/>
      <c r="DNH118" s="19"/>
      <c r="DNI118" s="19"/>
      <c r="DNJ118" s="31"/>
      <c r="DNK118" s="31"/>
      <c r="DNL118" s="31"/>
      <c r="DNM118" s="31"/>
      <c r="DNN118" s="95"/>
      <c r="DNO118" s="31"/>
      <c r="DNP118" s="46"/>
      <c r="DNQ118" s="31"/>
      <c r="DNR118" s="31"/>
      <c r="DNS118" s="31"/>
      <c r="DNT118" s="31"/>
      <c r="DNU118" s="31"/>
      <c r="DNV118" s="118"/>
      <c r="DNW118" s="19"/>
      <c r="DNX118" s="19"/>
      <c r="DNY118" s="19"/>
      <c r="DNZ118" s="31"/>
      <c r="DOA118" s="19"/>
      <c r="DOB118" s="19"/>
      <c r="DOC118" s="31"/>
      <c r="DOD118" s="31"/>
      <c r="DOE118" s="19"/>
      <c r="DOF118" s="19"/>
      <c r="DOG118" s="19"/>
      <c r="DOH118" s="19"/>
      <c r="DOI118" s="19"/>
      <c r="DOJ118" s="19"/>
      <c r="DOK118" s="19"/>
      <c r="DOL118" s="19"/>
      <c r="DOM118" s="19"/>
      <c r="DON118" s="31"/>
      <c r="DOO118" s="31"/>
      <c r="DOP118" s="31"/>
      <c r="DOQ118" s="31"/>
      <c r="DOR118" s="95"/>
      <c r="DOS118" s="31"/>
      <c r="DOT118" s="46"/>
      <c r="DOU118" s="31"/>
      <c r="DOV118" s="31"/>
      <c r="DOW118" s="31"/>
      <c r="DOX118" s="31"/>
      <c r="DOY118" s="31"/>
      <c r="DOZ118" s="118"/>
      <c r="DPA118" s="19"/>
      <c r="DPB118" s="19"/>
      <c r="DPC118" s="19"/>
      <c r="DPD118" s="31"/>
      <c r="DPE118" s="19"/>
      <c r="DPF118" s="19"/>
      <c r="DPG118" s="31"/>
      <c r="DPH118" s="31"/>
      <c r="DPI118" s="19"/>
      <c r="DPJ118" s="19"/>
      <c r="DPK118" s="19"/>
      <c r="DPL118" s="19"/>
      <c r="DPM118" s="19"/>
      <c r="DPN118" s="19"/>
      <c r="DPO118" s="19"/>
      <c r="DPP118" s="19"/>
      <c r="DPQ118" s="19"/>
      <c r="DPR118" s="31"/>
      <c r="DPS118" s="31"/>
      <c r="DPT118" s="31"/>
      <c r="DPU118" s="31"/>
      <c r="DPV118" s="95"/>
      <c r="DPW118" s="31"/>
      <c r="DPX118" s="46"/>
      <c r="DPY118" s="31"/>
      <c r="DPZ118" s="31"/>
      <c r="DQA118" s="31"/>
      <c r="DQB118" s="31"/>
      <c r="DQC118" s="31"/>
      <c r="DQD118" s="118"/>
      <c r="DQE118" s="19"/>
      <c r="DQF118" s="19"/>
      <c r="DQG118" s="19"/>
      <c r="DQH118" s="31"/>
      <c r="DQI118" s="19"/>
      <c r="DQJ118" s="19"/>
      <c r="DQK118" s="31"/>
      <c r="DQL118" s="31"/>
      <c r="DQM118" s="19"/>
      <c r="DQN118" s="19"/>
      <c r="DQO118" s="19"/>
      <c r="DQP118" s="19"/>
      <c r="DQQ118" s="19"/>
      <c r="DQR118" s="19"/>
      <c r="DQS118" s="19"/>
      <c r="DQT118" s="19"/>
      <c r="DQU118" s="19"/>
      <c r="DQV118" s="31"/>
      <c r="DQW118" s="31"/>
      <c r="DQX118" s="31"/>
      <c r="DQY118" s="31"/>
      <c r="DQZ118" s="95"/>
      <c r="DRA118" s="31"/>
      <c r="DRB118" s="46"/>
      <c r="DRC118" s="31"/>
      <c r="DRD118" s="31"/>
      <c r="DRE118" s="31"/>
      <c r="DRF118" s="31"/>
      <c r="DRG118" s="31"/>
      <c r="DRH118" s="118"/>
      <c r="DRI118" s="19"/>
      <c r="DRJ118" s="19"/>
      <c r="DRK118" s="19"/>
      <c r="DRL118" s="31"/>
      <c r="DRM118" s="19"/>
      <c r="DRN118" s="19"/>
      <c r="DRO118" s="31"/>
      <c r="DRP118" s="31"/>
      <c r="DRQ118" s="19"/>
      <c r="DRR118" s="19"/>
      <c r="DRS118" s="19"/>
      <c r="DRT118" s="19"/>
      <c r="DRU118" s="19"/>
      <c r="DRV118" s="19"/>
      <c r="DRW118" s="19"/>
      <c r="DRX118" s="19"/>
      <c r="DRY118" s="19"/>
      <c r="DRZ118" s="31"/>
      <c r="DSA118" s="31"/>
      <c r="DSB118" s="31"/>
      <c r="DSC118" s="31"/>
      <c r="DSD118" s="95"/>
      <c r="DSE118" s="31"/>
      <c r="DSF118" s="46"/>
      <c r="DSG118" s="31"/>
      <c r="DSH118" s="31"/>
      <c r="DSI118" s="31"/>
      <c r="DSJ118" s="31"/>
      <c r="DSK118" s="31"/>
      <c r="DSL118" s="118"/>
      <c r="DSM118" s="19"/>
      <c r="DSN118" s="19"/>
      <c r="DSO118" s="19"/>
      <c r="DSP118" s="31"/>
      <c r="DSQ118" s="19"/>
      <c r="DSR118" s="19"/>
      <c r="DSS118" s="31"/>
      <c r="DST118" s="31"/>
      <c r="DSU118" s="19"/>
      <c r="DSV118" s="19"/>
      <c r="DSW118" s="19"/>
      <c r="DSX118" s="19"/>
      <c r="DSY118" s="19"/>
      <c r="DSZ118" s="19"/>
      <c r="DTA118" s="19"/>
      <c r="DTB118" s="19"/>
      <c r="DTC118" s="19"/>
      <c r="DTD118" s="31"/>
      <c r="DTE118" s="31"/>
      <c r="DTF118" s="31"/>
      <c r="DTG118" s="31"/>
      <c r="DTH118" s="95"/>
      <c r="DTI118" s="31"/>
      <c r="DTJ118" s="46"/>
      <c r="DTK118" s="31"/>
      <c r="DTL118" s="31"/>
      <c r="DTM118" s="31"/>
      <c r="DTN118" s="31"/>
      <c r="DTO118" s="31"/>
      <c r="DTP118" s="118"/>
      <c r="DTQ118" s="19"/>
      <c r="DTR118" s="19"/>
      <c r="DTS118" s="19"/>
      <c r="DTT118" s="31"/>
      <c r="DTU118" s="19"/>
      <c r="DTV118" s="19"/>
      <c r="DTW118" s="31"/>
      <c r="DTX118" s="31"/>
      <c r="DTY118" s="19"/>
      <c r="DTZ118" s="19"/>
      <c r="DUA118" s="19"/>
      <c r="DUB118" s="19"/>
      <c r="DUC118" s="19"/>
      <c r="DUD118" s="19"/>
      <c r="DUE118" s="19"/>
      <c r="DUF118" s="19"/>
      <c r="DUG118" s="19"/>
      <c r="DUH118" s="31"/>
      <c r="DUI118" s="31"/>
      <c r="DUJ118" s="31"/>
      <c r="DUK118" s="31"/>
      <c r="DUL118" s="95"/>
      <c r="DUM118" s="31"/>
      <c r="DUN118" s="46"/>
      <c r="DUO118" s="31"/>
      <c r="DUP118" s="31"/>
      <c r="DUQ118" s="31"/>
      <c r="DUR118" s="31"/>
      <c r="DUS118" s="31"/>
      <c r="DUT118" s="118"/>
      <c r="DUU118" s="19"/>
      <c r="DUV118" s="19"/>
      <c r="DUW118" s="19"/>
      <c r="DUX118" s="31"/>
      <c r="DUY118" s="19"/>
      <c r="DUZ118" s="19"/>
      <c r="DVA118" s="31"/>
      <c r="DVB118" s="31"/>
      <c r="DVC118" s="19"/>
      <c r="DVD118" s="19"/>
      <c r="DVE118" s="19"/>
      <c r="DVF118" s="19"/>
      <c r="DVG118" s="19"/>
      <c r="DVH118" s="19"/>
      <c r="DVI118" s="19"/>
      <c r="DVJ118" s="19"/>
      <c r="DVK118" s="19"/>
      <c r="DVL118" s="31"/>
      <c r="DVM118" s="31"/>
      <c r="DVN118" s="31"/>
      <c r="DVO118" s="31"/>
      <c r="DVP118" s="95"/>
      <c r="DVQ118" s="31"/>
      <c r="DVR118" s="46"/>
      <c r="DVS118" s="31"/>
      <c r="DVT118" s="31"/>
      <c r="DVU118" s="31"/>
      <c r="DVV118" s="31"/>
      <c r="DVW118" s="31"/>
      <c r="DVX118" s="118"/>
      <c r="DVY118" s="19"/>
      <c r="DVZ118" s="19"/>
      <c r="DWA118" s="19"/>
      <c r="DWB118" s="31"/>
      <c r="DWC118" s="19"/>
      <c r="DWD118" s="19"/>
      <c r="DWE118" s="31"/>
      <c r="DWF118" s="31"/>
      <c r="DWG118" s="19"/>
      <c r="DWH118" s="19"/>
      <c r="DWI118" s="19"/>
      <c r="DWJ118" s="19"/>
      <c r="DWK118" s="19"/>
      <c r="DWL118" s="19"/>
      <c r="DWM118" s="19"/>
      <c r="DWN118" s="19"/>
      <c r="DWO118" s="19"/>
      <c r="DWP118" s="31"/>
      <c r="DWQ118" s="31"/>
      <c r="DWR118" s="31"/>
      <c r="DWS118" s="31"/>
      <c r="DWT118" s="95"/>
      <c r="DWU118" s="31"/>
      <c r="DWV118" s="46"/>
      <c r="DWW118" s="31"/>
      <c r="DWX118" s="31"/>
      <c r="DWY118" s="31"/>
      <c r="DWZ118" s="31"/>
      <c r="DXA118" s="31"/>
      <c r="DXB118" s="118"/>
      <c r="DXC118" s="19"/>
      <c r="DXD118" s="19"/>
      <c r="DXE118" s="19"/>
      <c r="DXF118" s="31"/>
      <c r="DXG118" s="19"/>
      <c r="DXH118" s="19"/>
      <c r="DXI118" s="31"/>
      <c r="DXJ118" s="31"/>
      <c r="DXK118" s="19"/>
      <c r="DXL118" s="19"/>
      <c r="DXM118" s="19"/>
      <c r="DXN118" s="19"/>
      <c r="DXO118" s="19"/>
      <c r="DXP118" s="19"/>
      <c r="DXQ118" s="19"/>
      <c r="DXR118" s="19"/>
      <c r="DXS118" s="19"/>
      <c r="DXT118" s="31"/>
      <c r="DXU118" s="31"/>
      <c r="DXV118" s="31"/>
      <c r="DXW118" s="31"/>
      <c r="DXX118" s="95"/>
      <c r="DXY118" s="31"/>
      <c r="DXZ118" s="46"/>
      <c r="DYA118" s="31"/>
      <c r="DYB118" s="31"/>
      <c r="DYC118" s="31"/>
      <c r="DYD118" s="31"/>
      <c r="DYE118" s="31"/>
      <c r="DYF118" s="118"/>
      <c r="DYG118" s="19"/>
      <c r="DYH118" s="19"/>
      <c r="DYI118" s="19"/>
      <c r="DYJ118" s="31"/>
      <c r="DYK118" s="19"/>
      <c r="DYL118" s="19"/>
      <c r="DYM118" s="31"/>
      <c r="DYN118" s="31"/>
      <c r="DYO118" s="19"/>
      <c r="DYP118" s="19"/>
      <c r="DYQ118" s="19"/>
      <c r="DYR118" s="19"/>
      <c r="DYS118" s="19"/>
      <c r="DYT118" s="19"/>
      <c r="DYU118" s="19"/>
      <c r="DYV118" s="19"/>
      <c r="DYW118" s="19"/>
      <c r="DYX118" s="31"/>
      <c r="DYY118" s="31"/>
      <c r="DYZ118" s="31"/>
      <c r="DZA118" s="31"/>
      <c r="DZB118" s="95"/>
      <c r="DZC118" s="31"/>
      <c r="DZD118" s="46"/>
      <c r="DZE118" s="31"/>
      <c r="DZF118" s="31"/>
      <c r="DZG118" s="31"/>
      <c r="DZH118" s="31"/>
      <c r="DZI118" s="31"/>
      <c r="DZJ118" s="118"/>
      <c r="DZK118" s="19"/>
      <c r="DZL118" s="19"/>
      <c r="DZM118" s="19"/>
      <c r="DZN118" s="31"/>
      <c r="DZO118" s="19"/>
      <c r="DZP118" s="19"/>
      <c r="DZQ118" s="31"/>
      <c r="DZR118" s="31"/>
      <c r="DZS118" s="19"/>
      <c r="DZT118" s="19"/>
      <c r="DZU118" s="19"/>
      <c r="DZV118" s="19"/>
      <c r="DZW118" s="19"/>
      <c r="DZX118" s="19"/>
      <c r="DZY118" s="19"/>
      <c r="DZZ118" s="19"/>
      <c r="EAA118" s="19"/>
      <c r="EAB118" s="31"/>
      <c r="EAC118" s="31"/>
      <c r="EAD118" s="31"/>
      <c r="EAE118" s="31"/>
      <c r="EAF118" s="95"/>
      <c r="EAG118" s="31"/>
      <c r="EAH118" s="46"/>
      <c r="EAI118" s="31"/>
      <c r="EAJ118" s="31"/>
      <c r="EAK118" s="31"/>
      <c r="EAL118" s="31"/>
      <c r="EAM118" s="31"/>
      <c r="EAN118" s="118"/>
      <c r="EAO118" s="19"/>
      <c r="EAP118" s="19"/>
      <c r="EAQ118" s="19"/>
      <c r="EAR118" s="31"/>
      <c r="EAS118" s="19"/>
      <c r="EAT118" s="19"/>
      <c r="EAU118" s="31"/>
      <c r="EAV118" s="31"/>
      <c r="EAW118" s="19"/>
      <c r="EAX118" s="19"/>
      <c r="EAY118" s="19"/>
      <c r="EAZ118" s="19"/>
      <c r="EBA118" s="19"/>
      <c r="EBB118" s="19"/>
      <c r="EBC118" s="19"/>
      <c r="EBD118" s="19"/>
      <c r="EBE118" s="19"/>
      <c r="EBF118" s="31"/>
      <c r="EBG118" s="31"/>
      <c r="EBH118" s="31"/>
      <c r="EBI118" s="31"/>
      <c r="EBJ118" s="95"/>
      <c r="EBK118" s="31"/>
      <c r="EBL118" s="46"/>
      <c r="EBM118" s="31"/>
      <c r="EBN118" s="31"/>
      <c r="EBO118" s="31"/>
      <c r="EBP118" s="31"/>
      <c r="EBQ118" s="31"/>
      <c r="EBR118" s="118"/>
      <c r="EBS118" s="19"/>
      <c r="EBT118" s="19"/>
      <c r="EBU118" s="19"/>
      <c r="EBV118" s="31"/>
      <c r="EBW118" s="19"/>
      <c r="EBX118" s="19"/>
      <c r="EBY118" s="31"/>
      <c r="EBZ118" s="31"/>
      <c r="ECA118" s="19"/>
      <c r="ECB118" s="19"/>
      <c r="ECC118" s="19"/>
      <c r="ECD118" s="19"/>
      <c r="ECE118" s="19"/>
      <c r="ECF118" s="19"/>
      <c r="ECG118" s="19"/>
      <c r="ECH118" s="19"/>
      <c r="ECI118" s="19"/>
      <c r="ECJ118" s="31"/>
      <c r="ECK118" s="31"/>
      <c r="ECL118" s="31"/>
      <c r="ECM118" s="31"/>
      <c r="ECN118" s="95"/>
      <c r="ECO118" s="31"/>
      <c r="ECP118" s="46"/>
      <c r="ECQ118" s="31"/>
      <c r="ECR118" s="31"/>
      <c r="ECS118" s="31"/>
      <c r="ECT118" s="31"/>
      <c r="ECU118" s="31"/>
      <c r="ECV118" s="118"/>
      <c r="ECW118" s="19"/>
      <c r="ECX118" s="19"/>
      <c r="ECY118" s="19"/>
      <c r="ECZ118" s="31"/>
      <c r="EDA118" s="19"/>
      <c r="EDB118" s="19"/>
      <c r="EDC118" s="31"/>
      <c r="EDD118" s="31"/>
      <c r="EDE118" s="19"/>
      <c r="EDF118" s="19"/>
      <c r="EDG118" s="19"/>
      <c r="EDH118" s="19"/>
      <c r="EDI118" s="19"/>
      <c r="EDJ118" s="19"/>
      <c r="EDK118" s="19"/>
      <c r="EDL118" s="19"/>
      <c r="EDM118" s="19"/>
      <c r="EDN118" s="31"/>
      <c r="EDO118" s="31"/>
      <c r="EDP118" s="31"/>
      <c r="EDQ118" s="31"/>
      <c r="EDR118" s="95"/>
      <c r="EDS118" s="31"/>
      <c r="EDT118" s="46"/>
      <c r="EDU118" s="31"/>
      <c r="EDV118" s="31"/>
      <c r="EDW118" s="31"/>
      <c r="EDX118" s="31"/>
      <c r="EDY118" s="31"/>
      <c r="EDZ118" s="118"/>
      <c r="EEA118" s="19"/>
      <c r="EEB118" s="19"/>
      <c r="EEC118" s="19"/>
      <c r="EED118" s="31"/>
      <c r="EEE118" s="19"/>
      <c r="EEF118" s="19"/>
      <c r="EEG118" s="31"/>
      <c r="EEH118" s="31"/>
      <c r="EEI118" s="19"/>
      <c r="EEJ118" s="19"/>
      <c r="EEK118" s="19"/>
      <c r="EEL118" s="19"/>
      <c r="EEM118" s="19"/>
      <c r="EEN118" s="19"/>
      <c r="EEO118" s="19"/>
      <c r="EEP118" s="19"/>
      <c r="EEQ118" s="19"/>
      <c r="EER118" s="31"/>
      <c r="EES118" s="31"/>
      <c r="EET118" s="31"/>
      <c r="EEU118" s="31"/>
      <c r="EEV118" s="95"/>
      <c r="EEW118" s="31"/>
      <c r="EEX118" s="46"/>
      <c r="EEY118" s="31"/>
      <c r="EEZ118" s="31"/>
      <c r="EFA118" s="31"/>
      <c r="EFB118" s="31"/>
      <c r="EFC118" s="31"/>
      <c r="EFD118" s="118"/>
      <c r="EFE118" s="19"/>
      <c r="EFF118" s="19"/>
      <c r="EFG118" s="19"/>
      <c r="EFH118" s="31"/>
      <c r="EFI118" s="19"/>
      <c r="EFJ118" s="19"/>
      <c r="EFK118" s="31"/>
      <c r="EFL118" s="31"/>
      <c r="EFM118" s="19"/>
      <c r="EFN118" s="19"/>
      <c r="EFO118" s="19"/>
      <c r="EFP118" s="19"/>
      <c r="EFQ118" s="19"/>
      <c r="EFR118" s="19"/>
      <c r="EFS118" s="19"/>
      <c r="EFT118" s="19"/>
      <c r="EFU118" s="19"/>
      <c r="EFV118" s="31"/>
      <c r="EFW118" s="31"/>
      <c r="EFX118" s="31"/>
      <c r="EFY118" s="31"/>
      <c r="EFZ118" s="95"/>
      <c r="EGA118" s="31"/>
      <c r="EGB118" s="46"/>
      <c r="EGC118" s="31"/>
      <c r="EGD118" s="31"/>
      <c r="EGE118" s="31"/>
      <c r="EGF118" s="31"/>
      <c r="EGG118" s="31"/>
      <c r="EGH118" s="118"/>
      <c r="EGI118" s="19"/>
      <c r="EGJ118" s="19"/>
      <c r="EGK118" s="19"/>
      <c r="EGL118" s="31"/>
      <c r="EGM118" s="19"/>
      <c r="EGN118" s="19"/>
      <c r="EGO118" s="31"/>
      <c r="EGP118" s="31"/>
      <c r="EGQ118" s="19"/>
      <c r="EGR118" s="19"/>
      <c r="EGS118" s="19"/>
      <c r="EGT118" s="19"/>
      <c r="EGU118" s="19"/>
      <c r="EGV118" s="19"/>
      <c r="EGW118" s="19"/>
      <c r="EGX118" s="19"/>
      <c r="EGY118" s="19"/>
      <c r="EGZ118" s="31"/>
      <c r="EHA118" s="31"/>
      <c r="EHB118" s="31"/>
      <c r="EHC118" s="31"/>
      <c r="EHD118" s="95"/>
      <c r="EHE118" s="31"/>
      <c r="EHF118" s="46"/>
      <c r="EHG118" s="31"/>
      <c r="EHH118" s="31"/>
      <c r="EHI118" s="31"/>
      <c r="EHJ118" s="31"/>
      <c r="EHK118" s="31"/>
      <c r="EHL118" s="118"/>
      <c r="EHM118" s="19"/>
      <c r="EHN118" s="19"/>
      <c r="EHO118" s="19"/>
      <c r="EHP118" s="31"/>
      <c r="EHQ118" s="19"/>
      <c r="EHR118" s="19"/>
      <c r="EHS118" s="31"/>
      <c r="EHT118" s="31"/>
      <c r="EHU118" s="19"/>
      <c r="EHV118" s="19"/>
      <c r="EHW118" s="19"/>
      <c r="EHX118" s="19"/>
      <c r="EHY118" s="19"/>
      <c r="EHZ118" s="19"/>
      <c r="EIA118" s="19"/>
      <c r="EIB118" s="19"/>
      <c r="EIC118" s="19"/>
      <c r="EID118" s="31"/>
      <c r="EIE118" s="31"/>
      <c r="EIF118" s="31"/>
      <c r="EIG118" s="31"/>
      <c r="EIH118" s="95"/>
      <c r="EII118" s="31"/>
      <c r="EIJ118" s="46"/>
      <c r="EIK118" s="31"/>
      <c r="EIL118" s="31"/>
      <c r="EIM118" s="31"/>
      <c r="EIN118" s="31"/>
      <c r="EIO118" s="31"/>
      <c r="EIP118" s="118"/>
      <c r="EIQ118" s="19"/>
      <c r="EIR118" s="19"/>
      <c r="EIS118" s="19"/>
      <c r="EIT118" s="31"/>
      <c r="EIU118" s="19"/>
      <c r="EIV118" s="19"/>
      <c r="EIW118" s="31"/>
      <c r="EIX118" s="31"/>
      <c r="EIY118" s="19"/>
      <c r="EIZ118" s="19"/>
      <c r="EJA118" s="19"/>
      <c r="EJB118" s="19"/>
      <c r="EJC118" s="19"/>
      <c r="EJD118" s="19"/>
      <c r="EJE118" s="19"/>
      <c r="EJF118" s="19"/>
      <c r="EJG118" s="19"/>
      <c r="EJH118" s="31"/>
      <c r="EJI118" s="31"/>
      <c r="EJJ118" s="31"/>
      <c r="EJK118" s="31"/>
      <c r="EJL118" s="95"/>
      <c r="EJM118" s="31"/>
      <c r="EJN118" s="46"/>
      <c r="EJO118" s="31"/>
      <c r="EJP118" s="31"/>
      <c r="EJQ118" s="31"/>
      <c r="EJR118" s="31"/>
      <c r="EJS118" s="31"/>
      <c r="EJT118" s="118"/>
      <c r="EJU118" s="19"/>
      <c r="EJV118" s="19"/>
      <c r="EJW118" s="19"/>
      <c r="EJX118" s="31"/>
      <c r="EJY118" s="19"/>
      <c r="EJZ118" s="19"/>
      <c r="EKA118" s="31"/>
      <c r="EKB118" s="31"/>
      <c r="EKC118" s="19"/>
      <c r="EKD118" s="19"/>
      <c r="EKE118" s="19"/>
      <c r="EKF118" s="19"/>
      <c r="EKG118" s="19"/>
      <c r="EKH118" s="19"/>
      <c r="EKI118" s="19"/>
      <c r="EKJ118" s="19"/>
      <c r="EKK118" s="19"/>
      <c r="EKL118" s="31"/>
      <c r="EKM118" s="31"/>
      <c r="EKN118" s="31"/>
      <c r="EKO118" s="31"/>
      <c r="EKP118" s="95"/>
      <c r="EKQ118" s="31"/>
      <c r="EKR118" s="46"/>
      <c r="EKS118" s="31"/>
      <c r="EKT118" s="31"/>
      <c r="EKU118" s="31"/>
      <c r="EKV118" s="31"/>
      <c r="EKW118" s="31"/>
      <c r="EKX118" s="118"/>
      <c r="EKY118" s="19"/>
      <c r="EKZ118" s="19"/>
      <c r="ELA118" s="19"/>
      <c r="ELB118" s="31"/>
      <c r="ELC118" s="19"/>
      <c r="ELD118" s="19"/>
      <c r="ELE118" s="31"/>
      <c r="ELF118" s="31"/>
      <c r="ELG118" s="19"/>
      <c r="ELH118" s="19"/>
      <c r="ELI118" s="19"/>
      <c r="ELJ118" s="19"/>
      <c r="ELK118" s="19"/>
      <c r="ELL118" s="19"/>
      <c r="ELM118" s="19"/>
      <c r="ELN118" s="19"/>
      <c r="ELO118" s="19"/>
      <c r="ELP118" s="31"/>
      <c r="ELQ118" s="31"/>
      <c r="ELR118" s="31"/>
      <c r="ELS118" s="31"/>
      <c r="ELT118" s="95"/>
      <c r="ELU118" s="31"/>
      <c r="ELV118" s="46"/>
      <c r="ELW118" s="31"/>
      <c r="ELX118" s="31"/>
      <c r="ELY118" s="31"/>
      <c r="ELZ118" s="31"/>
      <c r="EMA118" s="31"/>
      <c r="EMB118" s="118"/>
      <c r="EMC118" s="19"/>
      <c r="EMD118" s="19"/>
      <c r="EME118" s="19"/>
      <c r="EMF118" s="31"/>
      <c r="EMG118" s="19"/>
      <c r="EMH118" s="19"/>
      <c r="EMI118" s="31"/>
      <c r="EMJ118" s="31"/>
      <c r="EMK118" s="19"/>
      <c r="EML118" s="19"/>
      <c r="EMM118" s="19"/>
      <c r="EMN118" s="19"/>
      <c r="EMO118" s="19"/>
      <c r="EMP118" s="19"/>
      <c r="EMQ118" s="19"/>
      <c r="EMR118" s="19"/>
      <c r="EMS118" s="19"/>
      <c r="EMT118" s="31"/>
      <c r="EMU118" s="31"/>
      <c r="EMV118" s="31"/>
      <c r="EMW118" s="31"/>
      <c r="EMX118" s="95"/>
      <c r="EMY118" s="31"/>
      <c r="EMZ118" s="46"/>
      <c r="ENA118" s="31"/>
      <c r="ENB118" s="31"/>
      <c r="ENC118" s="31"/>
      <c r="END118" s="31"/>
      <c r="ENE118" s="31"/>
      <c r="ENF118" s="118"/>
      <c r="ENG118" s="19"/>
      <c r="ENH118" s="19"/>
      <c r="ENI118" s="19"/>
      <c r="ENJ118" s="31"/>
      <c r="ENK118" s="19"/>
      <c r="ENL118" s="19"/>
      <c r="ENM118" s="31"/>
      <c r="ENN118" s="31"/>
      <c r="ENO118" s="19"/>
      <c r="ENP118" s="19"/>
      <c r="ENQ118" s="19"/>
      <c r="ENR118" s="19"/>
      <c r="ENS118" s="19"/>
      <c r="ENT118" s="19"/>
      <c r="ENU118" s="19"/>
      <c r="ENV118" s="19"/>
      <c r="ENW118" s="19"/>
      <c r="ENX118" s="31"/>
      <c r="ENY118" s="31"/>
      <c r="ENZ118" s="31"/>
      <c r="EOA118" s="31"/>
      <c r="EOB118" s="95"/>
      <c r="EOC118" s="31"/>
      <c r="EOD118" s="46"/>
      <c r="EOE118" s="31"/>
      <c r="EOF118" s="31"/>
      <c r="EOG118" s="31"/>
      <c r="EOH118" s="31"/>
      <c r="EOI118" s="31"/>
      <c r="EOJ118" s="118"/>
      <c r="EOK118" s="19"/>
      <c r="EOL118" s="19"/>
      <c r="EOM118" s="19"/>
      <c r="EON118" s="31"/>
      <c r="EOO118" s="19"/>
      <c r="EOP118" s="19"/>
      <c r="EOQ118" s="31"/>
      <c r="EOR118" s="31"/>
      <c r="EOS118" s="19"/>
      <c r="EOT118" s="19"/>
      <c r="EOU118" s="19"/>
      <c r="EOV118" s="19"/>
      <c r="EOW118" s="19"/>
      <c r="EOX118" s="19"/>
      <c r="EOY118" s="19"/>
      <c r="EOZ118" s="19"/>
      <c r="EPA118" s="19"/>
      <c r="EPB118" s="31"/>
      <c r="EPC118" s="31"/>
      <c r="EPD118" s="31"/>
      <c r="EPE118" s="31"/>
      <c r="EPF118" s="95"/>
      <c r="EPG118" s="31"/>
      <c r="EPH118" s="46"/>
      <c r="EPI118" s="31"/>
      <c r="EPJ118" s="31"/>
      <c r="EPK118" s="31"/>
      <c r="EPL118" s="31"/>
      <c r="EPM118" s="31"/>
      <c r="EPN118" s="118"/>
      <c r="EPO118" s="19"/>
      <c r="EPP118" s="19"/>
      <c r="EPQ118" s="19"/>
      <c r="EPR118" s="31"/>
      <c r="EPS118" s="19"/>
      <c r="EPT118" s="19"/>
      <c r="EPU118" s="31"/>
      <c r="EPV118" s="31"/>
      <c r="EPW118" s="19"/>
      <c r="EPX118" s="19"/>
      <c r="EPY118" s="19"/>
      <c r="EPZ118" s="19"/>
      <c r="EQA118" s="19"/>
      <c r="EQB118" s="19"/>
      <c r="EQC118" s="19"/>
      <c r="EQD118" s="19"/>
      <c r="EQE118" s="19"/>
      <c r="EQF118" s="31"/>
      <c r="EQG118" s="31"/>
      <c r="EQH118" s="31"/>
      <c r="EQI118" s="31"/>
      <c r="EQJ118" s="95"/>
      <c r="EQK118" s="31"/>
      <c r="EQL118" s="46"/>
      <c r="EQM118" s="31"/>
      <c r="EQN118" s="31"/>
      <c r="EQO118" s="31"/>
      <c r="EQP118" s="31"/>
      <c r="EQQ118" s="31"/>
      <c r="EQR118" s="118"/>
      <c r="EQS118" s="19"/>
      <c r="EQT118" s="19"/>
      <c r="EQU118" s="19"/>
      <c r="EQV118" s="31"/>
      <c r="EQW118" s="19"/>
      <c r="EQX118" s="19"/>
      <c r="EQY118" s="31"/>
      <c r="EQZ118" s="31"/>
      <c r="ERA118" s="19"/>
      <c r="ERB118" s="19"/>
      <c r="ERC118" s="19"/>
      <c r="ERD118" s="19"/>
      <c r="ERE118" s="19"/>
      <c r="ERF118" s="19"/>
      <c r="ERG118" s="19"/>
      <c r="ERH118" s="19"/>
      <c r="ERI118" s="19"/>
      <c r="ERJ118" s="31"/>
      <c r="ERK118" s="31"/>
      <c r="ERL118" s="31"/>
      <c r="ERM118" s="31"/>
      <c r="ERN118" s="95"/>
      <c r="ERO118" s="31"/>
      <c r="ERP118" s="46"/>
      <c r="ERQ118" s="31"/>
      <c r="ERR118" s="31"/>
      <c r="ERS118" s="31"/>
      <c r="ERT118" s="31"/>
      <c r="ERU118" s="31"/>
      <c r="ERV118" s="118"/>
      <c r="ERW118" s="19"/>
      <c r="ERX118" s="19"/>
      <c r="ERY118" s="19"/>
      <c r="ERZ118" s="31"/>
      <c r="ESA118" s="19"/>
      <c r="ESB118" s="19"/>
      <c r="ESC118" s="31"/>
      <c r="ESD118" s="31"/>
      <c r="ESE118" s="19"/>
      <c r="ESF118" s="19"/>
      <c r="ESG118" s="19"/>
      <c r="ESH118" s="19"/>
      <c r="ESI118" s="19"/>
      <c r="ESJ118" s="19"/>
      <c r="ESK118" s="19"/>
      <c r="ESL118" s="19"/>
      <c r="ESM118" s="19"/>
      <c r="ESN118" s="31"/>
      <c r="ESO118" s="31"/>
      <c r="ESP118" s="31"/>
      <c r="ESQ118" s="31"/>
      <c r="ESR118" s="95"/>
      <c r="ESS118" s="31"/>
      <c r="EST118" s="46"/>
      <c r="ESU118" s="31"/>
      <c r="ESV118" s="31"/>
      <c r="ESW118" s="31"/>
      <c r="ESX118" s="31"/>
      <c r="ESY118" s="31"/>
      <c r="ESZ118" s="118"/>
      <c r="ETA118" s="19"/>
      <c r="ETB118" s="19"/>
      <c r="ETC118" s="19"/>
      <c r="ETD118" s="31"/>
      <c r="ETE118" s="19"/>
      <c r="ETF118" s="19"/>
      <c r="ETG118" s="31"/>
      <c r="ETH118" s="31"/>
      <c r="ETI118" s="19"/>
      <c r="ETJ118" s="19"/>
      <c r="ETK118" s="19"/>
      <c r="ETL118" s="19"/>
      <c r="ETM118" s="19"/>
      <c r="ETN118" s="19"/>
      <c r="ETO118" s="19"/>
      <c r="ETP118" s="19"/>
      <c r="ETQ118" s="19"/>
      <c r="ETR118" s="31"/>
      <c r="ETS118" s="31"/>
      <c r="ETT118" s="31"/>
      <c r="ETU118" s="31"/>
      <c r="ETV118" s="95"/>
      <c r="ETW118" s="31"/>
      <c r="ETX118" s="46"/>
      <c r="ETY118" s="31"/>
      <c r="ETZ118" s="31"/>
      <c r="EUA118" s="31"/>
      <c r="EUB118" s="31"/>
      <c r="EUC118" s="31"/>
      <c r="EUD118" s="118"/>
      <c r="EUE118" s="19"/>
      <c r="EUF118" s="19"/>
      <c r="EUG118" s="19"/>
      <c r="EUH118" s="31"/>
      <c r="EUI118" s="19"/>
      <c r="EUJ118" s="19"/>
      <c r="EUK118" s="31"/>
      <c r="EUL118" s="31"/>
      <c r="EUM118" s="19"/>
      <c r="EUN118" s="19"/>
      <c r="EUO118" s="19"/>
      <c r="EUP118" s="19"/>
      <c r="EUQ118" s="19"/>
      <c r="EUR118" s="19"/>
      <c r="EUS118" s="19"/>
      <c r="EUT118" s="19"/>
      <c r="EUU118" s="19"/>
      <c r="EUV118" s="31"/>
      <c r="EUW118" s="31"/>
      <c r="EUX118" s="31"/>
      <c r="EUY118" s="31"/>
      <c r="EUZ118" s="95"/>
      <c r="EVA118" s="31"/>
      <c r="EVB118" s="46"/>
      <c r="EVC118" s="31"/>
      <c r="EVD118" s="31"/>
      <c r="EVE118" s="31"/>
      <c r="EVF118" s="31"/>
      <c r="EVG118" s="31"/>
      <c r="EVH118" s="118"/>
      <c r="EVI118" s="19"/>
      <c r="EVJ118" s="19"/>
      <c r="EVK118" s="19"/>
      <c r="EVL118" s="31"/>
      <c r="EVM118" s="19"/>
      <c r="EVN118" s="19"/>
      <c r="EVO118" s="31"/>
      <c r="EVP118" s="31"/>
      <c r="EVQ118" s="19"/>
      <c r="EVR118" s="19"/>
      <c r="EVS118" s="19"/>
      <c r="EVT118" s="19"/>
      <c r="EVU118" s="19"/>
      <c r="EVV118" s="19"/>
      <c r="EVW118" s="19"/>
      <c r="EVX118" s="19"/>
      <c r="EVY118" s="19"/>
      <c r="EVZ118" s="31"/>
      <c r="EWA118" s="31"/>
      <c r="EWB118" s="31"/>
      <c r="EWC118" s="31"/>
      <c r="EWD118" s="95"/>
      <c r="EWE118" s="31"/>
      <c r="EWF118" s="46"/>
      <c r="EWG118" s="31"/>
      <c r="EWH118" s="31"/>
      <c r="EWI118" s="31"/>
      <c r="EWJ118" s="31"/>
      <c r="EWK118" s="31"/>
      <c r="EWL118" s="118"/>
      <c r="EWM118" s="19"/>
      <c r="EWN118" s="19"/>
      <c r="EWO118" s="19"/>
      <c r="EWP118" s="31"/>
      <c r="EWQ118" s="19"/>
      <c r="EWR118" s="19"/>
      <c r="EWS118" s="31"/>
      <c r="EWT118" s="31"/>
      <c r="EWU118" s="19"/>
      <c r="EWV118" s="19"/>
      <c r="EWW118" s="19"/>
      <c r="EWX118" s="19"/>
      <c r="EWY118" s="19"/>
      <c r="EWZ118" s="19"/>
      <c r="EXA118" s="19"/>
      <c r="EXB118" s="19"/>
      <c r="EXC118" s="19"/>
      <c r="EXD118" s="31"/>
      <c r="EXE118" s="31"/>
      <c r="EXF118" s="31"/>
      <c r="EXG118" s="31"/>
      <c r="EXH118" s="95"/>
      <c r="EXI118" s="31"/>
      <c r="EXJ118" s="46"/>
      <c r="EXK118" s="31"/>
      <c r="EXL118" s="31"/>
      <c r="EXM118" s="31"/>
      <c r="EXN118" s="31"/>
      <c r="EXO118" s="31"/>
      <c r="EXP118" s="118"/>
      <c r="EXQ118" s="19"/>
      <c r="EXR118" s="19"/>
      <c r="EXS118" s="19"/>
      <c r="EXT118" s="31"/>
      <c r="EXU118" s="19"/>
      <c r="EXV118" s="19"/>
      <c r="EXW118" s="31"/>
      <c r="EXX118" s="31"/>
      <c r="EXY118" s="19"/>
      <c r="EXZ118" s="19"/>
      <c r="EYA118" s="19"/>
      <c r="EYB118" s="19"/>
      <c r="EYC118" s="19"/>
      <c r="EYD118" s="19"/>
      <c r="EYE118" s="19"/>
      <c r="EYF118" s="19"/>
      <c r="EYG118" s="19"/>
      <c r="EYH118" s="31"/>
      <c r="EYI118" s="31"/>
      <c r="EYJ118" s="31"/>
      <c r="EYK118" s="31"/>
      <c r="EYL118" s="95"/>
      <c r="EYM118" s="31"/>
      <c r="EYN118" s="46"/>
      <c r="EYO118" s="31"/>
      <c r="EYP118" s="31"/>
      <c r="EYQ118" s="31"/>
      <c r="EYR118" s="31"/>
      <c r="EYS118" s="31"/>
      <c r="EYT118" s="118"/>
      <c r="EYU118" s="19"/>
      <c r="EYV118" s="19"/>
      <c r="EYW118" s="19"/>
      <c r="EYX118" s="31"/>
      <c r="EYY118" s="19"/>
      <c r="EYZ118" s="19"/>
      <c r="EZA118" s="31"/>
      <c r="EZB118" s="31"/>
      <c r="EZC118" s="19"/>
      <c r="EZD118" s="19"/>
      <c r="EZE118" s="19"/>
      <c r="EZF118" s="19"/>
      <c r="EZG118" s="19"/>
      <c r="EZH118" s="19"/>
      <c r="EZI118" s="19"/>
      <c r="EZJ118" s="19"/>
      <c r="EZK118" s="19"/>
      <c r="EZL118" s="31"/>
      <c r="EZM118" s="31"/>
      <c r="EZN118" s="31"/>
      <c r="EZO118" s="31"/>
      <c r="EZP118" s="95"/>
      <c r="EZQ118" s="31"/>
      <c r="EZR118" s="46"/>
      <c r="EZS118" s="31"/>
      <c r="EZT118" s="31"/>
      <c r="EZU118" s="31"/>
      <c r="EZV118" s="31"/>
      <c r="EZW118" s="31"/>
      <c r="EZX118" s="118"/>
      <c r="EZY118" s="19"/>
      <c r="EZZ118" s="19"/>
      <c r="FAA118" s="19"/>
      <c r="FAB118" s="31"/>
      <c r="FAC118" s="19"/>
      <c r="FAD118" s="19"/>
      <c r="FAE118" s="31"/>
      <c r="FAF118" s="31"/>
      <c r="FAG118" s="19"/>
      <c r="FAH118" s="19"/>
      <c r="FAI118" s="19"/>
      <c r="FAJ118" s="19"/>
      <c r="FAK118" s="19"/>
      <c r="FAL118" s="19"/>
      <c r="FAM118" s="19"/>
      <c r="FAN118" s="19"/>
      <c r="FAO118" s="19"/>
      <c r="FAP118" s="31"/>
      <c r="FAQ118" s="31"/>
      <c r="FAR118" s="31"/>
      <c r="FAS118" s="31"/>
      <c r="FAT118" s="95"/>
      <c r="FAU118" s="31"/>
      <c r="FAV118" s="46"/>
      <c r="FAW118" s="31"/>
      <c r="FAX118" s="31"/>
      <c r="FAY118" s="31"/>
      <c r="FAZ118" s="31"/>
      <c r="FBA118" s="31"/>
      <c r="FBB118" s="118"/>
      <c r="FBC118" s="19"/>
      <c r="FBD118" s="19"/>
      <c r="FBE118" s="19"/>
      <c r="FBF118" s="31"/>
      <c r="FBG118" s="19"/>
      <c r="FBH118" s="19"/>
      <c r="FBI118" s="31"/>
      <c r="FBJ118" s="31"/>
      <c r="FBK118" s="19"/>
      <c r="FBL118" s="19"/>
      <c r="FBM118" s="19"/>
      <c r="FBN118" s="19"/>
      <c r="FBO118" s="19"/>
      <c r="FBP118" s="19"/>
      <c r="FBQ118" s="19"/>
      <c r="FBR118" s="19"/>
      <c r="FBS118" s="19"/>
      <c r="FBT118" s="31"/>
      <c r="FBU118" s="31"/>
      <c r="FBV118" s="31"/>
      <c r="FBW118" s="31"/>
      <c r="FBX118" s="95"/>
      <c r="FBY118" s="31"/>
      <c r="FBZ118" s="46"/>
      <c r="FCA118" s="31"/>
      <c r="FCB118" s="31"/>
      <c r="FCC118" s="31"/>
      <c r="FCD118" s="31"/>
      <c r="FCE118" s="31"/>
      <c r="FCF118" s="118"/>
      <c r="FCG118" s="19"/>
      <c r="FCH118" s="19"/>
      <c r="FCI118" s="19"/>
      <c r="FCJ118" s="31"/>
      <c r="FCK118" s="19"/>
      <c r="FCL118" s="19"/>
      <c r="FCM118" s="31"/>
      <c r="FCN118" s="31"/>
      <c r="FCO118" s="19"/>
      <c r="FCP118" s="19"/>
      <c r="FCQ118" s="19"/>
      <c r="FCR118" s="19"/>
      <c r="FCS118" s="19"/>
      <c r="FCT118" s="19"/>
      <c r="FCU118" s="19"/>
      <c r="FCV118" s="19"/>
      <c r="FCW118" s="19"/>
      <c r="FCX118" s="31"/>
      <c r="FCY118" s="31"/>
      <c r="FCZ118" s="31"/>
      <c r="FDA118" s="31"/>
      <c r="FDB118" s="95"/>
      <c r="FDC118" s="31"/>
      <c r="FDD118" s="46"/>
      <c r="FDE118" s="31"/>
      <c r="FDF118" s="31"/>
      <c r="FDG118" s="31"/>
      <c r="FDH118" s="31"/>
      <c r="FDI118" s="31"/>
      <c r="FDJ118" s="118"/>
      <c r="FDK118" s="19"/>
      <c r="FDL118" s="19"/>
      <c r="FDM118" s="19"/>
      <c r="FDN118" s="31"/>
      <c r="FDO118" s="19"/>
      <c r="FDP118" s="19"/>
      <c r="FDQ118" s="31"/>
      <c r="FDR118" s="31"/>
      <c r="FDS118" s="19"/>
      <c r="FDT118" s="19"/>
      <c r="FDU118" s="19"/>
      <c r="FDV118" s="19"/>
      <c r="FDW118" s="19"/>
      <c r="FDX118" s="19"/>
      <c r="FDY118" s="19"/>
      <c r="FDZ118" s="19"/>
      <c r="FEA118" s="19"/>
      <c r="FEB118" s="31"/>
      <c r="FEC118" s="31"/>
      <c r="FED118" s="31"/>
      <c r="FEE118" s="31"/>
      <c r="FEF118" s="95"/>
      <c r="FEG118" s="31"/>
      <c r="FEH118" s="46"/>
      <c r="FEI118" s="31"/>
      <c r="FEJ118" s="31"/>
      <c r="FEK118" s="31"/>
      <c r="FEL118" s="31"/>
      <c r="FEM118" s="31"/>
      <c r="FEN118" s="118"/>
      <c r="FEO118" s="19"/>
      <c r="FEP118" s="19"/>
      <c r="FEQ118" s="19"/>
      <c r="FER118" s="31"/>
      <c r="FES118" s="19"/>
      <c r="FET118" s="19"/>
      <c r="FEU118" s="31"/>
      <c r="FEV118" s="31"/>
      <c r="FEW118" s="19"/>
      <c r="FEX118" s="19"/>
      <c r="FEY118" s="19"/>
      <c r="FEZ118" s="19"/>
      <c r="FFA118" s="19"/>
      <c r="FFB118" s="19"/>
      <c r="FFC118" s="19"/>
      <c r="FFD118" s="19"/>
      <c r="FFE118" s="19"/>
      <c r="FFF118" s="31"/>
      <c r="FFG118" s="31"/>
      <c r="FFH118" s="31"/>
      <c r="FFI118" s="31"/>
      <c r="FFJ118" s="95"/>
      <c r="FFK118" s="31"/>
      <c r="FFL118" s="46"/>
      <c r="FFM118" s="31"/>
      <c r="FFN118" s="31"/>
      <c r="FFO118" s="31"/>
      <c r="FFP118" s="31"/>
      <c r="FFQ118" s="31"/>
      <c r="FFR118" s="118"/>
      <c r="FFS118" s="19"/>
      <c r="FFT118" s="19"/>
      <c r="FFU118" s="19"/>
      <c r="FFV118" s="31"/>
      <c r="FFW118" s="19"/>
      <c r="FFX118" s="19"/>
      <c r="FFY118" s="31"/>
      <c r="FFZ118" s="31"/>
      <c r="FGA118" s="19"/>
      <c r="FGB118" s="19"/>
      <c r="FGC118" s="19"/>
      <c r="FGD118" s="19"/>
      <c r="FGE118" s="19"/>
      <c r="FGF118" s="19"/>
      <c r="FGG118" s="19"/>
      <c r="FGH118" s="19"/>
      <c r="FGI118" s="19"/>
      <c r="FGJ118" s="31"/>
      <c r="FGK118" s="31"/>
      <c r="FGL118" s="31"/>
      <c r="FGM118" s="31"/>
      <c r="FGN118" s="95"/>
      <c r="FGO118" s="31"/>
      <c r="FGP118" s="46"/>
      <c r="FGQ118" s="31"/>
      <c r="FGR118" s="31"/>
      <c r="FGS118" s="31"/>
      <c r="FGT118" s="31"/>
      <c r="FGU118" s="31"/>
      <c r="FGV118" s="118"/>
      <c r="FGW118" s="19"/>
      <c r="FGX118" s="19"/>
      <c r="FGY118" s="19"/>
      <c r="FGZ118" s="31"/>
      <c r="FHA118" s="19"/>
      <c r="FHB118" s="19"/>
      <c r="FHC118" s="31"/>
      <c r="FHD118" s="31"/>
      <c r="FHE118" s="19"/>
      <c r="FHF118" s="19"/>
      <c r="FHG118" s="19"/>
      <c r="FHH118" s="19"/>
      <c r="FHI118" s="19"/>
      <c r="FHJ118" s="19"/>
      <c r="FHK118" s="19"/>
      <c r="FHL118" s="19"/>
      <c r="FHM118" s="19"/>
      <c r="FHN118" s="31"/>
      <c r="FHO118" s="31"/>
      <c r="FHP118" s="31"/>
      <c r="FHQ118" s="31"/>
      <c r="FHR118" s="95"/>
      <c r="FHS118" s="31"/>
      <c r="FHT118" s="46"/>
      <c r="FHU118" s="31"/>
      <c r="FHV118" s="31"/>
      <c r="FHW118" s="31"/>
      <c r="FHX118" s="31"/>
      <c r="FHY118" s="31"/>
      <c r="FHZ118" s="118"/>
      <c r="FIA118" s="19"/>
      <c r="FIB118" s="19"/>
      <c r="FIC118" s="19"/>
      <c r="FID118" s="31"/>
      <c r="FIE118" s="19"/>
      <c r="FIF118" s="19"/>
      <c r="FIG118" s="31"/>
      <c r="FIH118" s="31"/>
      <c r="FII118" s="19"/>
      <c r="FIJ118" s="19"/>
      <c r="FIK118" s="19"/>
      <c r="FIL118" s="19"/>
      <c r="FIM118" s="19"/>
      <c r="FIN118" s="19"/>
      <c r="FIO118" s="19"/>
      <c r="FIP118" s="19"/>
      <c r="FIQ118" s="19"/>
      <c r="FIR118" s="31"/>
      <c r="FIS118" s="31"/>
      <c r="FIT118" s="31"/>
      <c r="FIU118" s="31"/>
      <c r="FIV118" s="95"/>
      <c r="FIW118" s="31"/>
      <c r="FIX118" s="46"/>
      <c r="FIY118" s="31"/>
      <c r="FIZ118" s="31"/>
      <c r="FJA118" s="31"/>
      <c r="FJB118" s="31"/>
      <c r="FJC118" s="31"/>
      <c r="FJD118" s="118"/>
      <c r="FJE118" s="19"/>
      <c r="FJF118" s="19"/>
      <c r="FJG118" s="19"/>
      <c r="FJH118" s="31"/>
      <c r="FJI118" s="19"/>
      <c r="FJJ118" s="19"/>
      <c r="FJK118" s="31"/>
      <c r="FJL118" s="31"/>
      <c r="FJM118" s="19"/>
      <c r="FJN118" s="19"/>
      <c r="FJO118" s="19"/>
      <c r="FJP118" s="19"/>
      <c r="FJQ118" s="19"/>
      <c r="FJR118" s="19"/>
      <c r="FJS118" s="19"/>
      <c r="FJT118" s="19"/>
      <c r="FJU118" s="19"/>
      <c r="FJV118" s="31"/>
      <c r="FJW118" s="31"/>
      <c r="FJX118" s="31"/>
      <c r="FJY118" s="31"/>
      <c r="FJZ118" s="95"/>
      <c r="FKA118" s="31"/>
      <c r="FKB118" s="46"/>
      <c r="FKC118" s="31"/>
      <c r="FKD118" s="31"/>
      <c r="FKE118" s="31"/>
      <c r="FKF118" s="31"/>
      <c r="FKG118" s="31"/>
      <c r="FKH118" s="118"/>
      <c r="FKI118" s="19"/>
      <c r="FKJ118" s="19"/>
      <c r="FKK118" s="19"/>
      <c r="FKL118" s="31"/>
      <c r="FKM118" s="19"/>
      <c r="FKN118" s="19"/>
      <c r="FKO118" s="31"/>
      <c r="FKP118" s="31"/>
      <c r="FKQ118" s="19"/>
      <c r="FKR118" s="19"/>
      <c r="FKS118" s="19"/>
      <c r="FKT118" s="19"/>
      <c r="FKU118" s="19"/>
      <c r="FKV118" s="19"/>
      <c r="FKW118" s="19"/>
      <c r="FKX118" s="19"/>
      <c r="FKY118" s="19"/>
      <c r="FKZ118" s="31"/>
      <c r="FLA118" s="31"/>
      <c r="FLB118" s="31"/>
      <c r="FLC118" s="31"/>
      <c r="FLD118" s="95"/>
      <c r="FLE118" s="31"/>
      <c r="FLF118" s="46"/>
      <c r="FLG118" s="31"/>
      <c r="FLH118" s="31"/>
      <c r="FLI118" s="31"/>
      <c r="FLJ118" s="31"/>
      <c r="FLK118" s="31"/>
      <c r="FLL118" s="118"/>
      <c r="FLM118" s="19"/>
      <c r="FLN118" s="19"/>
      <c r="FLO118" s="19"/>
      <c r="FLP118" s="31"/>
      <c r="FLQ118" s="19"/>
      <c r="FLR118" s="19"/>
      <c r="FLS118" s="31"/>
      <c r="FLT118" s="31"/>
      <c r="FLU118" s="19"/>
      <c r="FLV118" s="19"/>
      <c r="FLW118" s="19"/>
      <c r="FLX118" s="19"/>
      <c r="FLY118" s="19"/>
      <c r="FLZ118" s="19"/>
      <c r="FMA118" s="19"/>
      <c r="FMB118" s="19"/>
      <c r="FMC118" s="19"/>
      <c r="FMD118" s="31"/>
      <c r="FME118" s="31"/>
      <c r="FMF118" s="31"/>
      <c r="FMG118" s="31"/>
      <c r="FMH118" s="95"/>
      <c r="FMI118" s="31"/>
      <c r="FMJ118" s="46"/>
      <c r="FMK118" s="31"/>
      <c r="FML118" s="31"/>
      <c r="FMM118" s="31"/>
      <c r="FMN118" s="31"/>
      <c r="FMO118" s="31"/>
      <c r="FMP118" s="118"/>
      <c r="FMQ118" s="19"/>
      <c r="FMR118" s="19"/>
      <c r="FMS118" s="19"/>
      <c r="FMT118" s="31"/>
      <c r="FMU118" s="19"/>
      <c r="FMV118" s="19"/>
      <c r="FMW118" s="31"/>
      <c r="FMX118" s="31"/>
      <c r="FMY118" s="19"/>
      <c r="FMZ118" s="19"/>
      <c r="FNA118" s="19"/>
      <c r="FNB118" s="19"/>
      <c r="FNC118" s="19"/>
      <c r="FND118" s="19"/>
      <c r="FNE118" s="19"/>
      <c r="FNF118" s="19"/>
      <c r="FNG118" s="19"/>
      <c r="FNH118" s="31"/>
      <c r="FNI118" s="31"/>
      <c r="FNJ118" s="31"/>
      <c r="FNK118" s="31"/>
      <c r="FNL118" s="95"/>
      <c r="FNM118" s="31"/>
      <c r="FNN118" s="46"/>
      <c r="FNO118" s="31"/>
      <c r="FNP118" s="31"/>
      <c r="FNQ118" s="31"/>
      <c r="FNR118" s="31"/>
      <c r="FNS118" s="31"/>
      <c r="FNT118" s="118"/>
      <c r="FNU118" s="19"/>
      <c r="FNV118" s="19"/>
      <c r="FNW118" s="19"/>
      <c r="FNX118" s="31"/>
      <c r="FNY118" s="19"/>
      <c r="FNZ118" s="19"/>
      <c r="FOA118" s="31"/>
      <c r="FOB118" s="31"/>
      <c r="FOC118" s="19"/>
      <c r="FOD118" s="19"/>
      <c r="FOE118" s="19"/>
      <c r="FOF118" s="19"/>
      <c r="FOG118" s="19"/>
      <c r="FOH118" s="19"/>
      <c r="FOI118" s="19"/>
      <c r="FOJ118" s="19"/>
      <c r="FOK118" s="19"/>
      <c r="FOL118" s="31"/>
      <c r="FOM118" s="31"/>
      <c r="FON118" s="31"/>
      <c r="FOO118" s="31"/>
      <c r="FOP118" s="95"/>
      <c r="FOQ118" s="31"/>
      <c r="FOR118" s="46"/>
      <c r="FOS118" s="31"/>
      <c r="FOT118" s="31"/>
      <c r="FOU118" s="31"/>
      <c r="FOV118" s="31"/>
      <c r="FOW118" s="31"/>
      <c r="FOX118" s="118"/>
      <c r="FOY118" s="19"/>
      <c r="FOZ118" s="19"/>
      <c r="FPA118" s="19"/>
      <c r="FPB118" s="31"/>
      <c r="FPC118" s="19"/>
      <c r="FPD118" s="19"/>
      <c r="FPE118" s="31"/>
      <c r="FPF118" s="31"/>
      <c r="FPG118" s="19"/>
      <c r="FPH118" s="19"/>
      <c r="FPI118" s="19"/>
      <c r="FPJ118" s="19"/>
      <c r="FPK118" s="19"/>
      <c r="FPL118" s="19"/>
      <c r="FPM118" s="19"/>
      <c r="FPN118" s="19"/>
      <c r="FPO118" s="19"/>
      <c r="FPP118" s="31"/>
      <c r="FPQ118" s="31"/>
      <c r="FPR118" s="31"/>
      <c r="FPS118" s="31"/>
      <c r="FPT118" s="95"/>
      <c r="FPU118" s="31"/>
      <c r="FPV118" s="46"/>
      <c r="FPW118" s="31"/>
      <c r="FPX118" s="31"/>
      <c r="FPY118" s="31"/>
      <c r="FPZ118" s="31"/>
      <c r="FQA118" s="31"/>
      <c r="FQB118" s="118"/>
      <c r="FQC118" s="19"/>
      <c r="FQD118" s="19"/>
      <c r="FQE118" s="19"/>
      <c r="FQF118" s="31"/>
      <c r="FQG118" s="19"/>
      <c r="FQH118" s="19"/>
      <c r="FQI118" s="31"/>
      <c r="FQJ118" s="31"/>
      <c r="FQK118" s="19"/>
      <c r="FQL118" s="19"/>
      <c r="FQM118" s="19"/>
      <c r="FQN118" s="19"/>
      <c r="FQO118" s="19"/>
      <c r="FQP118" s="19"/>
      <c r="FQQ118" s="19"/>
      <c r="FQR118" s="19"/>
      <c r="FQS118" s="19"/>
      <c r="FQT118" s="31"/>
      <c r="FQU118" s="31"/>
      <c r="FQV118" s="31"/>
      <c r="FQW118" s="31"/>
      <c r="FQX118" s="95"/>
      <c r="FQY118" s="31"/>
      <c r="FQZ118" s="46"/>
      <c r="FRA118" s="31"/>
      <c r="FRB118" s="31"/>
      <c r="FRC118" s="31"/>
      <c r="FRD118" s="31"/>
      <c r="FRE118" s="31"/>
      <c r="FRF118" s="118"/>
      <c r="FRG118" s="19"/>
      <c r="FRH118" s="19"/>
      <c r="FRI118" s="19"/>
      <c r="FRJ118" s="31"/>
      <c r="FRK118" s="19"/>
      <c r="FRL118" s="19"/>
      <c r="FRM118" s="31"/>
      <c r="FRN118" s="31"/>
      <c r="FRO118" s="19"/>
      <c r="FRP118" s="19"/>
      <c r="FRQ118" s="19"/>
      <c r="FRR118" s="19"/>
      <c r="FRS118" s="19"/>
      <c r="FRT118" s="19"/>
      <c r="FRU118" s="19"/>
      <c r="FRV118" s="19"/>
      <c r="FRW118" s="19"/>
      <c r="FRX118" s="31"/>
      <c r="FRY118" s="31"/>
      <c r="FRZ118" s="31"/>
      <c r="FSA118" s="31"/>
      <c r="FSB118" s="95"/>
      <c r="FSC118" s="31"/>
      <c r="FSD118" s="46"/>
      <c r="FSE118" s="31"/>
      <c r="FSF118" s="31"/>
      <c r="FSG118" s="31"/>
      <c r="FSH118" s="31"/>
      <c r="FSI118" s="31"/>
      <c r="FSJ118" s="118"/>
      <c r="FSK118" s="19"/>
      <c r="FSL118" s="19"/>
      <c r="FSM118" s="19"/>
      <c r="FSN118" s="31"/>
      <c r="FSO118" s="19"/>
      <c r="FSP118" s="19"/>
      <c r="FSQ118" s="31"/>
      <c r="FSR118" s="31"/>
      <c r="FSS118" s="19"/>
      <c r="FST118" s="19"/>
      <c r="FSU118" s="19"/>
      <c r="FSV118" s="19"/>
      <c r="FSW118" s="19"/>
      <c r="FSX118" s="19"/>
      <c r="FSY118" s="19"/>
      <c r="FSZ118" s="19"/>
      <c r="FTA118" s="19"/>
      <c r="FTB118" s="31"/>
      <c r="FTC118" s="31"/>
      <c r="FTD118" s="31"/>
      <c r="FTE118" s="31"/>
      <c r="FTF118" s="95"/>
      <c r="FTG118" s="31"/>
      <c r="FTH118" s="46"/>
      <c r="FTI118" s="31"/>
      <c r="FTJ118" s="31"/>
      <c r="FTK118" s="31"/>
      <c r="FTL118" s="31"/>
      <c r="FTM118" s="31"/>
      <c r="FTN118" s="118"/>
      <c r="FTO118" s="19"/>
      <c r="FTP118" s="19"/>
      <c r="FTQ118" s="19"/>
      <c r="FTR118" s="31"/>
      <c r="FTS118" s="19"/>
      <c r="FTT118" s="19"/>
      <c r="FTU118" s="31"/>
      <c r="FTV118" s="31"/>
      <c r="FTW118" s="19"/>
      <c r="FTX118" s="19"/>
      <c r="FTY118" s="19"/>
      <c r="FTZ118" s="19"/>
      <c r="FUA118" s="19"/>
      <c r="FUB118" s="19"/>
      <c r="FUC118" s="19"/>
      <c r="FUD118" s="19"/>
      <c r="FUE118" s="19"/>
      <c r="FUF118" s="31"/>
      <c r="FUG118" s="31"/>
      <c r="FUH118" s="31"/>
      <c r="FUI118" s="31"/>
      <c r="FUJ118" s="95"/>
      <c r="FUK118" s="31"/>
      <c r="FUL118" s="46"/>
      <c r="FUM118" s="31"/>
      <c r="FUN118" s="31"/>
      <c r="FUO118" s="31"/>
      <c r="FUP118" s="31"/>
      <c r="FUQ118" s="31"/>
      <c r="FUR118" s="118"/>
      <c r="FUS118" s="19"/>
      <c r="FUT118" s="19"/>
      <c r="FUU118" s="19"/>
      <c r="FUV118" s="31"/>
      <c r="FUW118" s="19"/>
      <c r="FUX118" s="19"/>
      <c r="FUY118" s="31"/>
      <c r="FUZ118" s="31"/>
      <c r="FVA118" s="19"/>
      <c r="FVB118" s="19"/>
      <c r="FVC118" s="19"/>
      <c r="FVD118" s="19"/>
      <c r="FVE118" s="19"/>
      <c r="FVF118" s="19"/>
      <c r="FVG118" s="19"/>
      <c r="FVH118" s="19"/>
      <c r="FVI118" s="19"/>
      <c r="FVJ118" s="31"/>
      <c r="FVK118" s="31"/>
      <c r="FVL118" s="31"/>
      <c r="FVM118" s="31"/>
      <c r="FVN118" s="95"/>
      <c r="FVO118" s="31"/>
      <c r="FVP118" s="46"/>
      <c r="FVQ118" s="31"/>
      <c r="FVR118" s="31"/>
      <c r="FVS118" s="31"/>
      <c r="FVT118" s="31"/>
      <c r="FVU118" s="31"/>
      <c r="FVV118" s="118"/>
      <c r="FVW118" s="19"/>
      <c r="FVX118" s="19"/>
      <c r="FVY118" s="19"/>
      <c r="FVZ118" s="31"/>
      <c r="FWA118" s="19"/>
      <c r="FWB118" s="19"/>
      <c r="FWC118" s="31"/>
      <c r="FWD118" s="31"/>
      <c r="FWE118" s="19"/>
      <c r="FWF118" s="19"/>
      <c r="FWG118" s="19"/>
      <c r="FWH118" s="19"/>
      <c r="FWI118" s="19"/>
      <c r="FWJ118" s="19"/>
      <c r="FWK118" s="19"/>
      <c r="FWL118" s="19"/>
      <c r="FWM118" s="19"/>
      <c r="FWN118" s="31"/>
      <c r="FWO118" s="31"/>
      <c r="FWP118" s="31"/>
      <c r="FWQ118" s="31"/>
      <c r="FWR118" s="95"/>
      <c r="FWS118" s="31"/>
      <c r="FWT118" s="46"/>
      <c r="FWU118" s="31"/>
      <c r="FWV118" s="31"/>
      <c r="FWW118" s="31"/>
      <c r="FWX118" s="31"/>
      <c r="FWY118" s="31"/>
      <c r="FWZ118" s="118"/>
      <c r="FXA118" s="19"/>
      <c r="FXB118" s="19"/>
      <c r="FXC118" s="19"/>
      <c r="FXD118" s="31"/>
      <c r="FXE118" s="19"/>
      <c r="FXF118" s="19"/>
      <c r="FXG118" s="31"/>
      <c r="FXH118" s="31"/>
      <c r="FXI118" s="19"/>
      <c r="FXJ118" s="19"/>
      <c r="FXK118" s="19"/>
      <c r="FXL118" s="19"/>
      <c r="FXM118" s="19"/>
      <c r="FXN118" s="19"/>
      <c r="FXO118" s="19"/>
      <c r="FXP118" s="19"/>
      <c r="FXQ118" s="19"/>
      <c r="FXR118" s="31"/>
      <c r="FXS118" s="31"/>
      <c r="FXT118" s="31"/>
      <c r="FXU118" s="31"/>
      <c r="FXV118" s="95"/>
      <c r="FXW118" s="31"/>
      <c r="FXX118" s="46"/>
      <c r="FXY118" s="31"/>
      <c r="FXZ118" s="31"/>
      <c r="FYA118" s="31"/>
      <c r="FYB118" s="31"/>
      <c r="FYC118" s="31"/>
      <c r="FYD118" s="118"/>
      <c r="FYE118" s="19"/>
      <c r="FYF118" s="19"/>
      <c r="FYG118" s="19"/>
      <c r="FYH118" s="31"/>
      <c r="FYI118" s="19"/>
      <c r="FYJ118" s="19"/>
      <c r="FYK118" s="31"/>
      <c r="FYL118" s="31"/>
      <c r="FYM118" s="19"/>
      <c r="FYN118" s="19"/>
      <c r="FYO118" s="19"/>
      <c r="FYP118" s="19"/>
      <c r="FYQ118" s="19"/>
      <c r="FYR118" s="19"/>
      <c r="FYS118" s="19"/>
      <c r="FYT118" s="19"/>
      <c r="FYU118" s="19"/>
      <c r="FYV118" s="31"/>
      <c r="FYW118" s="31"/>
      <c r="FYX118" s="31"/>
      <c r="FYY118" s="31"/>
      <c r="FYZ118" s="95"/>
      <c r="FZA118" s="31"/>
      <c r="FZB118" s="46"/>
      <c r="FZC118" s="31"/>
      <c r="FZD118" s="31"/>
      <c r="FZE118" s="31"/>
      <c r="FZF118" s="31"/>
      <c r="FZG118" s="31"/>
      <c r="FZH118" s="118"/>
      <c r="FZI118" s="19"/>
      <c r="FZJ118" s="19"/>
      <c r="FZK118" s="19"/>
      <c r="FZL118" s="31"/>
      <c r="FZM118" s="19"/>
      <c r="FZN118" s="19"/>
      <c r="FZO118" s="31"/>
      <c r="FZP118" s="31"/>
      <c r="FZQ118" s="19"/>
      <c r="FZR118" s="19"/>
      <c r="FZS118" s="19"/>
      <c r="FZT118" s="19"/>
      <c r="FZU118" s="19"/>
      <c r="FZV118" s="19"/>
      <c r="FZW118" s="19"/>
      <c r="FZX118" s="19"/>
      <c r="FZY118" s="19"/>
      <c r="FZZ118" s="31"/>
      <c r="GAA118" s="31"/>
      <c r="GAB118" s="31"/>
      <c r="GAC118" s="31"/>
      <c r="GAD118" s="95"/>
      <c r="GAE118" s="31"/>
      <c r="GAF118" s="46"/>
      <c r="GAG118" s="31"/>
      <c r="GAH118" s="31"/>
      <c r="GAI118" s="31"/>
      <c r="GAJ118" s="31"/>
      <c r="GAK118" s="31"/>
      <c r="GAL118" s="118"/>
      <c r="GAM118" s="19"/>
      <c r="GAN118" s="19"/>
      <c r="GAO118" s="19"/>
      <c r="GAP118" s="31"/>
      <c r="GAQ118" s="19"/>
      <c r="GAR118" s="19"/>
      <c r="GAS118" s="31"/>
      <c r="GAT118" s="31"/>
      <c r="GAU118" s="19"/>
      <c r="GAV118" s="19"/>
      <c r="GAW118" s="19"/>
      <c r="GAX118" s="19"/>
      <c r="GAY118" s="19"/>
      <c r="GAZ118" s="19"/>
      <c r="GBA118" s="19"/>
      <c r="GBB118" s="19"/>
      <c r="GBC118" s="19"/>
      <c r="GBD118" s="31"/>
      <c r="GBE118" s="31"/>
      <c r="GBF118" s="31"/>
      <c r="GBG118" s="31"/>
      <c r="GBH118" s="95"/>
      <c r="GBI118" s="31"/>
      <c r="GBJ118" s="46"/>
      <c r="GBK118" s="31"/>
      <c r="GBL118" s="31"/>
      <c r="GBM118" s="31"/>
      <c r="GBN118" s="31"/>
      <c r="GBO118" s="31"/>
      <c r="GBP118" s="118"/>
      <c r="GBQ118" s="19"/>
      <c r="GBR118" s="19"/>
      <c r="GBS118" s="19"/>
      <c r="GBT118" s="31"/>
      <c r="GBU118" s="19"/>
      <c r="GBV118" s="19"/>
      <c r="GBW118" s="31"/>
      <c r="GBX118" s="31"/>
      <c r="GBY118" s="19"/>
      <c r="GBZ118" s="19"/>
      <c r="GCA118" s="19"/>
      <c r="GCB118" s="19"/>
      <c r="GCC118" s="19"/>
      <c r="GCD118" s="19"/>
      <c r="GCE118" s="19"/>
      <c r="GCF118" s="19"/>
      <c r="GCG118" s="19"/>
      <c r="GCH118" s="31"/>
      <c r="GCI118" s="31"/>
      <c r="GCJ118" s="31"/>
      <c r="GCK118" s="31"/>
      <c r="GCL118" s="95"/>
      <c r="GCM118" s="31"/>
      <c r="GCN118" s="46"/>
      <c r="GCO118" s="31"/>
      <c r="GCP118" s="31"/>
      <c r="GCQ118" s="31"/>
      <c r="GCR118" s="31"/>
      <c r="GCS118" s="31"/>
      <c r="GCT118" s="118"/>
      <c r="GCU118" s="19"/>
      <c r="GCV118" s="19"/>
      <c r="GCW118" s="19"/>
      <c r="GCX118" s="31"/>
      <c r="GCY118" s="19"/>
      <c r="GCZ118" s="19"/>
      <c r="GDA118" s="31"/>
      <c r="GDB118" s="31"/>
      <c r="GDC118" s="19"/>
      <c r="GDD118" s="19"/>
      <c r="GDE118" s="19"/>
      <c r="GDF118" s="19"/>
      <c r="GDG118" s="19"/>
      <c r="GDH118" s="19"/>
      <c r="GDI118" s="19"/>
      <c r="GDJ118" s="19"/>
      <c r="GDK118" s="19"/>
      <c r="GDL118" s="31"/>
      <c r="GDM118" s="31"/>
      <c r="GDN118" s="31"/>
      <c r="GDO118" s="31"/>
      <c r="GDP118" s="95"/>
      <c r="GDQ118" s="31"/>
      <c r="GDR118" s="46"/>
      <c r="GDS118" s="31"/>
      <c r="GDT118" s="31"/>
      <c r="GDU118" s="31"/>
      <c r="GDV118" s="31"/>
      <c r="GDW118" s="31"/>
      <c r="GDX118" s="118"/>
      <c r="GDY118" s="19"/>
      <c r="GDZ118" s="19"/>
      <c r="GEA118" s="19"/>
      <c r="GEB118" s="31"/>
      <c r="GEC118" s="19"/>
      <c r="GED118" s="19"/>
      <c r="GEE118" s="31"/>
      <c r="GEF118" s="31"/>
      <c r="GEG118" s="19"/>
      <c r="GEH118" s="19"/>
      <c r="GEI118" s="19"/>
      <c r="GEJ118" s="19"/>
      <c r="GEK118" s="19"/>
      <c r="GEL118" s="19"/>
      <c r="GEM118" s="19"/>
      <c r="GEN118" s="19"/>
      <c r="GEO118" s="19"/>
      <c r="GEP118" s="31"/>
      <c r="GEQ118" s="31"/>
      <c r="GER118" s="31"/>
      <c r="GES118" s="31"/>
      <c r="GET118" s="95"/>
      <c r="GEU118" s="31"/>
      <c r="GEV118" s="46"/>
      <c r="GEW118" s="31"/>
      <c r="GEX118" s="31"/>
      <c r="GEY118" s="31"/>
      <c r="GEZ118" s="31"/>
      <c r="GFA118" s="31"/>
      <c r="GFB118" s="118"/>
      <c r="GFC118" s="19"/>
      <c r="GFD118" s="19"/>
      <c r="GFE118" s="19"/>
      <c r="GFF118" s="31"/>
      <c r="GFG118" s="19"/>
      <c r="GFH118" s="19"/>
      <c r="GFI118" s="31"/>
      <c r="GFJ118" s="31"/>
      <c r="GFK118" s="19"/>
      <c r="GFL118" s="19"/>
      <c r="GFM118" s="19"/>
      <c r="GFN118" s="19"/>
      <c r="GFO118" s="19"/>
      <c r="GFP118" s="19"/>
      <c r="GFQ118" s="19"/>
      <c r="GFR118" s="19"/>
      <c r="GFS118" s="19"/>
      <c r="GFT118" s="31"/>
      <c r="GFU118" s="31"/>
      <c r="GFV118" s="31"/>
      <c r="GFW118" s="31"/>
      <c r="GFX118" s="95"/>
      <c r="GFY118" s="31"/>
      <c r="GFZ118" s="46"/>
      <c r="GGA118" s="31"/>
      <c r="GGB118" s="31"/>
      <c r="GGC118" s="31"/>
      <c r="GGD118" s="31"/>
      <c r="GGE118" s="31"/>
      <c r="GGF118" s="118"/>
      <c r="GGG118" s="19"/>
      <c r="GGH118" s="19"/>
      <c r="GGI118" s="19"/>
      <c r="GGJ118" s="31"/>
      <c r="GGK118" s="19"/>
      <c r="GGL118" s="19"/>
      <c r="GGM118" s="31"/>
      <c r="GGN118" s="31"/>
      <c r="GGO118" s="19"/>
      <c r="GGP118" s="19"/>
      <c r="GGQ118" s="19"/>
      <c r="GGR118" s="19"/>
      <c r="GGS118" s="19"/>
      <c r="GGT118" s="19"/>
      <c r="GGU118" s="19"/>
      <c r="GGV118" s="19"/>
      <c r="GGW118" s="19"/>
      <c r="GGX118" s="31"/>
      <c r="GGY118" s="31"/>
      <c r="GGZ118" s="31"/>
      <c r="GHA118" s="31"/>
      <c r="GHB118" s="95"/>
      <c r="GHC118" s="31"/>
      <c r="GHD118" s="46"/>
      <c r="GHE118" s="31"/>
      <c r="GHF118" s="31"/>
      <c r="GHG118" s="31"/>
      <c r="GHH118" s="31"/>
      <c r="GHI118" s="31"/>
      <c r="GHJ118" s="118"/>
      <c r="GHK118" s="19"/>
      <c r="GHL118" s="19"/>
      <c r="GHM118" s="19"/>
      <c r="GHN118" s="31"/>
      <c r="GHO118" s="19"/>
      <c r="GHP118" s="19"/>
      <c r="GHQ118" s="31"/>
      <c r="GHR118" s="31"/>
      <c r="GHS118" s="19"/>
      <c r="GHT118" s="19"/>
      <c r="GHU118" s="19"/>
      <c r="GHV118" s="19"/>
      <c r="GHW118" s="19"/>
      <c r="GHX118" s="19"/>
      <c r="GHY118" s="19"/>
      <c r="GHZ118" s="19"/>
      <c r="GIA118" s="19"/>
      <c r="GIB118" s="31"/>
      <c r="GIC118" s="31"/>
      <c r="GID118" s="31"/>
      <c r="GIE118" s="31"/>
      <c r="GIF118" s="95"/>
      <c r="GIG118" s="31"/>
      <c r="GIH118" s="46"/>
      <c r="GII118" s="31"/>
      <c r="GIJ118" s="31"/>
      <c r="GIK118" s="31"/>
      <c r="GIL118" s="31"/>
      <c r="GIM118" s="31"/>
      <c r="GIN118" s="118"/>
      <c r="GIO118" s="19"/>
      <c r="GIP118" s="19"/>
      <c r="GIQ118" s="19"/>
      <c r="GIR118" s="31"/>
      <c r="GIS118" s="19"/>
      <c r="GIT118" s="19"/>
      <c r="GIU118" s="31"/>
      <c r="GIV118" s="31"/>
      <c r="GIW118" s="19"/>
      <c r="GIX118" s="19"/>
      <c r="GIY118" s="19"/>
      <c r="GIZ118" s="19"/>
      <c r="GJA118" s="19"/>
      <c r="GJB118" s="19"/>
      <c r="GJC118" s="19"/>
      <c r="GJD118" s="19"/>
      <c r="GJE118" s="19"/>
      <c r="GJF118" s="31"/>
      <c r="GJG118" s="31"/>
      <c r="GJH118" s="31"/>
      <c r="GJI118" s="31"/>
      <c r="GJJ118" s="95"/>
      <c r="GJK118" s="31"/>
      <c r="GJL118" s="46"/>
      <c r="GJM118" s="31"/>
      <c r="GJN118" s="31"/>
      <c r="GJO118" s="31"/>
      <c r="GJP118" s="31"/>
      <c r="GJQ118" s="31"/>
      <c r="GJR118" s="118"/>
      <c r="GJS118" s="19"/>
      <c r="GJT118" s="19"/>
      <c r="GJU118" s="19"/>
      <c r="GJV118" s="31"/>
      <c r="GJW118" s="19"/>
      <c r="GJX118" s="19"/>
      <c r="GJY118" s="31"/>
      <c r="GJZ118" s="31"/>
      <c r="GKA118" s="19"/>
      <c r="GKB118" s="19"/>
      <c r="GKC118" s="19"/>
      <c r="GKD118" s="19"/>
      <c r="GKE118" s="19"/>
      <c r="GKF118" s="19"/>
      <c r="GKG118" s="19"/>
      <c r="GKH118" s="19"/>
      <c r="GKI118" s="19"/>
      <c r="GKJ118" s="31"/>
      <c r="GKK118" s="31"/>
      <c r="GKL118" s="31"/>
      <c r="GKM118" s="31"/>
      <c r="GKN118" s="95"/>
      <c r="GKO118" s="31"/>
      <c r="GKP118" s="46"/>
      <c r="GKQ118" s="31"/>
      <c r="GKR118" s="31"/>
      <c r="GKS118" s="31"/>
      <c r="GKT118" s="31"/>
      <c r="GKU118" s="31"/>
      <c r="GKV118" s="118"/>
      <c r="GKW118" s="19"/>
      <c r="GKX118" s="19"/>
      <c r="GKY118" s="19"/>
      <c r="GKZ118" s="31"/>
      <c r="GLA118" s="19"/>
      <c r="GLB118" s="19"/>
      <c r="GLC118" s="31"/>
      <c r="GLD118" s="31"/>
      <c r="GLE118" s="19"/>
      <c r="GLF118" s="19"/>
      <c r="GLG118" s="19"/>
      <c r="GLH118" s="19"/>
      <c r="GLI118" s="19"/>
      <c r="GLJ118" s="19"/>
      <c r="GLK118" s="19"/>
      <c r="GLL118" s="19"/>
      <c r="GLM118" s="19"/>
      <c r="GLN118" s="31"/>
      <c r="GLO118" s="31"/>
      <c r="GLP118" s="31"/>
      <c r="GLQ118" s="31"/>
      <c r="GLR118" s="95"/>
      <c r="GLS118" s="31"/>
      <c r="GLT118" s="46"/>
      <c r="GLU118" s="31"/>
      <c r="GLV118" s="31"/>
      <c r="GLW118" s="31"/>
      <c r="GLX118" s="31"/>
      <c r="GLY118" s="31"/>
      <c r="GLZ118" s="118"/>
      <c r="GMA118" s="19"/>
      <c r="GMB118" s="19"/>
      <c r="GMC118" s="19"/>
      <c r="GMD118" s="31"/>
      <c r="GME118" s="19"/>
      <c r="GMF118" s="19"/>
      <c r="GMG118" s="31"/>
      <c r="GMH118" s="31"/>
      <c r="GMI118" s="19"/>
      <c r="GMJ118" s="19"/>
      <c r="GMK118" s="19"/>
      <c r="GML118" s="19"/>
      <c r="GMM118" s="19"/>
      <c r="GMN118" s="19"/>
      <c r="GMO118" s="19"/>
      <c r="GMP118" s="19"/>
      <c r="GMQ118" s="19"/>
      <c r="GMR118" s="31"/>
      <c r="GMS118" s="31"/>
      <c r="GMT118" s="31"/>
      <c r="GMU118" s="31"/>
      <c r="GMV118" s="95"/>
      <c r="GMW118" s="31"/>
      <c r="GMX118" s="46"/>
      <c r="GMY118" s="31"/>
      <c r="GMZ118" s="31"/>
      <c r="GNA118" s="31"/>
      <c r="GNB118" s="31"/>
      <c r="GNC118" s="31"/>
      <c r="GND118" s="118"/>
      <c r="GNE118" s="19"/>
      <c r="GNF118" s="19"/>
      <c r="GNG118" s="19"/>
      <c r="GNH118" s="31"/>
      <c r="GNI118" s="19"/>
      <c r="GNJ118" s="19"/>
      <c r="GNK118" s="31"/>
      <c r="GNL118" s="31"/>
      <c r="GNM118" s="19"/>
      <c r="GNN118" s="19"/>
      <c r="GNO118" s="19"/>
      <c r="GNP118" s="19"/>
      <c r="GNQ118" s="19"/>
      <c r="GNR118" s="19"/>
      <c r="GNS118" s="19"/>
      <c r="GNT118" s="19"/>
      <c r="GNU118" s="19"/>
      <c r="GNV118" s="31"/>
      <c r="GNW118" s="31"/>
      <c r="GNX118" s="31"/>
      <c r="GNY118" s="31"/>
      <c r="GNZ118" s="95"/>
      <c r="GOA118" s="31"/>
      <c r="GOB118" s="46"/>
      <c r="GOC118" s="31"/>
      <c r="GOD118" s="31"/>
      <c r="GOE118" s="31"/>
      <c r="GOF118" s="31"/>
      <c r="GOG118" s="31"/>
      <c r="GOH118" s="118"/>
      <c r="GOI118" s="19"/>
      <c r="GOJ118" s="19"/>
      <c r="GOK118" s="19"/>
      <c r="GOL118" s="31"/>
      <c r="GOM118" s="19"/>
      <c r="GON118" s="19"/>
      <c r="GOO118" s="31"/>
      <c r="GOP118" s="31"/>
      <c r="GOQ118" s="19"/>
      <c r="GOR118" s="19"/>
      <c r="GOS118" s="19"/>
      <c r="GOT118" s="19"/>
      <c r="GOU118" s="19"/>
      <c r="GOV118" s="19"/>
      <c r="GOW118" s="19"/>
      <c r="GOX118" s="19"/>
      <c r="GOY118" s="19"/>
      <c r="GOZ118" s="31"/>
      <c r="GPA118" s="31"/>
      <c r="GPB118" s="31"/>
      <c r="GPC118" s="31"/>
      <c r="GPD118" s="95"/>
      <c r="GPE118" s="31"/>
      <c r="GPF118" s="46"/>
      <c r="GPG118" s="31"/>
      <c r="GPH118" s="31"/>
      <c r="GPI118" s="31"/>
      <c r="GPJ118" s="31"/>
      <c r="GPK118" s="31"/>
      <c r="GPL118" s="118"/>
      <c r="GPM118" s="19"/>
      <c r="GPN118" s="19"/>
      <c r="GPO118" s="19"/>
      <c r="GPP118" s="31"/>
      <c r="GPQ118" s="19"/>
      <c r="GPR118" s="19"/>
      <c r="GPS118" s="31"/>
      <c r="GPT118" s="31"/>
      <c r="GPU118" s="19"/>
      <c r="GPV118" s="19"/>
      <c r="GPW118" s="19"/>
      <c r="GPX118" s="19"/>
      <c r="GPY118" s="19"/>
      <c r="GPZ118" s="19"/>
      <c r="GQA118" s="19"/>
      <c r="GQB118" s="19"/>
      <c r="GQC118" s="19"/>
      <c r="GQD118" s="31"/>
      <c r="GQE118" s="31"/>
      <c r="GQF118" s="31"/>
      <c r="GQG118" s="31"/>
      <c r="GQH118" s="95"/>
      <c r="GQI118" s="31"/>
      <c r="GQJ118" s="46"/>
      <c r="GQK118" s="31"/>
      <c r="GQL118" s="31"/>
      <c r="GQM118" s="31"/>
      <c r="GQN118" s="31"/>
      <c r="GQO118" s="31"/>
      <c r="GQP118" s="118"/>
      <c r="GQQ118" s="19"/>
      <c r="GQR118" s="19"/>
      <c r="GQS118" s="19"/>
      <c r="GQT118" s="31"/>
      <c r="GQU118" s="19"/>
      <c r="GQV118" s="19"/>
      <c r="GQW118" s="31"/>
      <c r="GQX118" s="31"/>
      <c r="GQY118" s="19"/>
      <c r="GQZ118" s="19"/>
      <c r="GRA118" s="19"/>
      <c r="GRB118" s="19"/>
      <c r="GRC118" s="19"/>
      <c r="GRD118" s="19"/>
      <c r="GRE118" s="19"/>
      <c r="GRF118" s="19"/>
      <c r="GRG118" s="19"/>
      <c r="GRH118" s="31"/>
      <c r="GRI118" s="31"/>
      <c r="GRJ118" s="31"/>
      <c r="GRK118" s="31"/>
      <c r="GRL118" s="95"/>
      <c r="GRM118" s="31"/>
      <c r="GRN118" s="46"/>
      <c r="GRO118" s="31"/>
      <c r="GRP118" s="31"/>
      <c r="GRQ118" s="31"/>
      <c r="GRR118" s="31"/>
      <c r="GRS118" s="31"/>
      <c r="GRT118" s="118"/>
      <c r="GRU118" s="19"/>
      <c r="GRV118" s="19"/>
      <c r="GRW118" s="19"/>
      <c r="GRX118" s="31"/>
      <c r="GRY118" s="19"/>
      <c r="GRZ118" s="19"/>
      <c r="GSA118" s="31"/>
      <c r="GSB118" s="31"/>
      <c r="GSC118" s="19"/>
      <c r="GSD118" s="19"/>
      <c r="GSE118" s="19"/>
      <c r="GSF118" s="19"/>
      <c r="GSG118" s="19"/>
      <c r="GSH118" s="19"/>
      <c r="GSI118" s="19"/>
      <c r="GSJ118" s="19"/>
      <c r="GSK118" s="19"/>
      <c r="GSL118" s="31"/>
      <c r="GSM118" s="31"/>
      <c r="GSN118" s="31"/>
      <c r="GSO118" s="31"/>
      <c r="GSP118" s="95"/>
      <c r="GSQ118" s="31"/>
      <c r="GSR118" s="46"/>
      <c r="GSS118" s="31"/>
      <c r="GST118" s="31"/>
      <c r="GSU118" s="31"/>
      <c r="GSV118" s="31"/>
      <c r="GSW118" s="31"/>
      <c r="GSX118" s="118"/>
      <c r="GSY118" s="19"/>
      <c r="GSZ118" s="19"/>
      <c r="GTA118" s="19"/>
      <c r="GTB118" s="31"/>
      <c r="GTC118" s="19"/>
      <c r="GTD118" s="19"/>
      <c r="GTE118" s="31"/>
      <c r="GTF118" s="31"/>
      <c r="GTG118" s="19"/>
      <c r="GTH118" s="19"/>
      <c r="GTI118" s="19"/>
      <c r="GTJ118" s="19"/>
      <c r="GTK118" s="19"/>
      <c r="GTL118" s="19"/>
      <c r="GTM118" s="19"/>
      <c r="GTN118" s="19"/>
      <c r="GTO118" s="19"/>
      <c r="GTP118" s="31"/>
      <c r="GTQ118" s="31"/>
      <c r="GTR118" s="31"/>
      <c r="GTS118" s="31"/>
      <c r="GTT118" s="95"/>
      <c r="GTU118" s="31"/>
      <c r="GTV118" s="46"/>
      <c r="GTW118" s="31"/>
      <c r="GTX118" s="31"/>
      <c r="GTY118" s="31"/>
      <c r="GTZ118" s="31"/>
      <c r="GUA118" s="31"/>
      <c r="GUB118" s="118"/>
      <c r="GUC118" s="19"/>
      <c r="GUD118" s="19"/>
      <c r="GUE118" s="19"/>
      <c r="GUF118" s="31"/>
      <c r="GUG118" s="19"/>
      <c r="GUH118" s="19"/>
      <c r="GUI118" s="31"/>
      <c r="GUJ118" s="31"/>
      <c r="GUK118" s="19"/>
      <c r="GUL118" s="19"/>
      <c r="GUM118" s="19"/>
      <c r="GUN118" s="19"/>
      <c r="GUO118" s="19"/>
      <c r="GUP118" s="19"/>
      <c r="GUQ118" s="19"/>
      <c r="GUR118" s="19"/>
      <c r="GUS118" s="19"/>
      <c r="GUT118" s="31"/>
      <c r="GUU118" s="31"/>
      <c r="GUV118" s="31"/>
      <c r="GUW118" s="31"/>
      <c r="GUX118" s="95"/>
      <c r="GUY118" s="31"/>
      <c r="GUZ118" s="46"/>
      <c r="GVA118" s="31"/>
      <c r="GVB118" s="31"/>
      <c r="GVC118" s="31"/>
      <c r="GVD118" s="31"/>
      <c r="GVE118" s="31"/>
      <c r="GVF118" s="118"/>
      <c r="GVG118" s="19"/>
      <c r="GVH118" s="19"/>
      <c r="GVI118" s="19"/>
      <c r="GVJ118" s="31"/>
      <c r="GVK118" s="19"/>
      <c r="GVL118" s="19"/>
      <c r="GVM118" s="31"/>
      <c r="GVN118" s="31"/>
      <c r="GVO118" s="19"/>
      <c r="GVP118" s="19"/>
      <c r="GVQ118" s="19"/>
      <c r="GVR118" s="19"/>
      <c r="GVS118" s="19"/>
      <c r="GVT118" s="19"/>
      <c r="GVU118" s="19"/>
      <c r="GVV118" s="19"/>
      <c r="GVW118" s="19"/>
      <c r="GVX118" s="31"/>
      <c r="GVY118" s="31"/>
      <c r="GVZ118" s="31"/>
      <c r="GWA118" s="31"/>
      <c r="GWB118" s="95"/>
      <c r="GWC118" s="31"/>
      <c r="GWD118" s="46"/>
      <c r="GWE118" s="31"/>
      <c r="GWF118" s="31"/>
      <c r="GWG118" s="31"/>
      <c r="GWH118" s="31"/>
      <c r="GWI118" s="31"/>
      <c r="GWJ118" s="118"/>
      <c r="GWK118" s="19"/>
      <c r="GWL118" s="19"/>
      <c r="GWM118" s="19"/>
      <c r="GWN118" s="31"/>
      <c r="GWO118" s="19"/>
      <c r="GWP118" s="19"/>
      <c r="GWQ118" s="31"/>
      <c r="GWR118" s="31"/>
      <c r="GWS118" s="19"/>
      <c r="GWT118" s="19"/>
      <c r="GWU118" s="19"/>
      <c r="GWV118" s="19"/>
      <c r="GWW118" s="19"/>
      <c r="GWX118" s="19"/>
      <c r="GWY118" s="19"/>
      <c r="GWZ118" s="19"/>
      <c r="GXA118" s="19"/>
      <c r="GXB118" s="31"/>
      <c r="GXC118" s="31"/>
      <c r="GXD118" s="31"/>
      <c r="GXE118" s="31"/>
      <c r="GXF118" s="95"/>
      <c r="GXG118" s="31"/>
      <c r="GXH118" s="46"/>
      <c r="GXI118" s="31"/>
      <c r="GXJ118" s="31"/>
      <c r="GXK118" s="31"/>
      <c r="GXL118" s="31"/>
      <c r="GXM118" s="31"/>
      <c r="GXN118" s="118"/>
      <c r="GXO118" s="19"/>
      <c r="GXP118" s="19"/>
      <c r="GXQ118" s="19"/>
      <c r="GXR118" s="31"/>
      <c r="GXS118" s="19"/>
      <c r="GXT118" s="19"/>
      <c r="GXU118" s="31"/>
      <c r="GXV118" s="31"/>
      <c r="GXW118" s="19"/>
      <c r="GXX118" s="19"/>
      <c r="GXY118" s="19"/>
      <c r="GXZ118" s="19"/>
      <c r="GYA118" s="19"/>
      <c r="GYB118" s="19"/>
      <c r="GYC118" s="19"/>
      <c r="GYD118" s="19"/>
      <c r="GYE118" s="19"/>
      <c r="GYF118" s="31"/>
      <c r="GYG118" s="31"/>
      <c r="GYH118" s="31"/>
      <c r="GYI118" s="31"/>
      <c r="GYJ118" s="95"/>
      <c r="GYK118" s="31"/>
      <c r="GYL118" s="46"/>
      <c r="GYM118" s="31"/>
      <c r="GYN118" s="31"/>
      <c r="GYO118" s="31"/>
      <c r="GYP118" s="31"/>
      <c r="GYQ118" s="31"/>
      <c r="GYR118" s="118"/>
      <c r="GYS118" s="19"/>
      <c r="GYT118" s="19"/>
      <c r="GYU118" s="19"/>
      <c r="GYV118" s="31"/>
      <c r="GYW118" s="19"/>
      <c r="GYX118" s="19"/>
      <c r="GYY118" s="31"/>
      <c r="GYZ118" s="31"/>
      <c r="GZA118" s="19"/>
      <c r="GZB118" s="19"/>
      <c r="GZC118" s="19"/>
      <c r="GZD118" s="19"/>
      <c r="GZE118" s="19"/>
      <c r="GZF118" s="19"/>
      <c r="GZG118" s="19"/>
      <c r="GZH118" s="19"/>
      <c r="GZI118" s="19"/>
      <c r="GZJ118" s="31"/>
      <c r="GZK118" s="31"/>
      <c r="GZL118" s="31"/>
      <c r="GZM118" s="31"/>
      <c r="GZN118" s="95"/>
      <c r="GZO118" s="31"/>
      <c r="GZP118" s="46"/>
      <c r="GZQ118" s="31"/>
      <c r="GZR118" s="31"/>
      <c r="GZS118" s="31"/>
      <c r="GZT118" s="31"/>
      <c r="GZU118" s="31"/>
      <c r="GZV118" s="118"/>
      <c r="GZW118" s="19"/>
      <c r="GZX118" s="19"/>
      <c r="GZY118" s="19"/>
      <c r="GZZ118" s="31"/>
      <c r="HAA118" s="19"/>
      <c r="HAB118" s="19"/>
      <c r="HAC118" s="31"/>
      <c r="HAD118" s="31"/>
      <c r="HAE118" s="19"/>
      <c r="HAF118" s="19"/>
      <c r="HAG118" s="19"/>
      <c r="HAH118" s="19"/>
      <c r="HAI118" s="19"/>
      <c r="HAJ118" s="19"/>
      <c r="HAK118" s="19"/>
      <c r="HAL118" s="19"/>
      <c r="HAM118" s="19"/>
      <c r="HAN118" s="31"/>
      <c r="HAO118" s="31"/>
      <c r="HAP118" s="31"/>
      <c r="HAQ118" s="31"/>
      <c r="HAR118" s="95"/>
      <c r="HAS118" s="31"/>
      <c r="HAT118" s="46"/>
      <c r="HAU118" s="31"/>
      <c r="HAV118" s="31"/>
      <c r="HAW118" s="31"/>
      <c r="HAX118" s="31"/>
      <c r="HAY118" s="31"/>
      <c r="HAZ118" s="118"/>
      <c r="HBA118" s="19"/>
      <c r="HBB118" s="19"/>
      <c r="HBC118" s="19"/>
      <c r="HBD118" s="31"/>
      <c r="HBE118" s="19"/>
      <c r="HBF118" s="19"/>
      <c r="HBG118" s="31"/>
      <c r="HBH118" s="31"/>
      <c r="HBI118" s="19"/>
      <c r="HBJ118" s="19"/>
      <c r="HBK118" s="19"/>
      <c r="HBL118" s="19"/>
      <c r="HBM118" s="19"/>
      <c r="HBN118" s="19"/>
      <c r="HBO118" s="19"/>
      <c r="HBP118" s="19"/>
      <c r="HBQ118" s="19"/>
      <c r="HBR118" s="31"/>
      <c r="HBS118" s="31"/>
      <c r="HBT118" s="31"/>
      <c r="HBU118" s="31"/>
      <c r="HBV118" s="95"/>
      <c r="HBW118" s="31"/>
      <c r="HBX118" s="46"/>
      <c r="HBY118" s="31"/>
      <c r="HBZ118" s="31"/>
      <c r="HCA118" s="31"/>
      <c r="HCB118" s="31"/>
      <c r="HCC118" s="31"/>
      <c r="HCD118" s="118"/>
      <c r="HCE118" s="19"/>
      <c r="HCF118" s="19"/>
      <c r="HCG118" s="19"/>
      <c r="HCH118" s="31"/>
      <c r="HCI118" s="19"/>
      <c r="HCJ118" s="19"/>
      <c r="HCK118" s="31"/>
      <c r="HCL118" s="31"/>
      <c r="HCM118" s="19"/>
      <c r="HCN118" s="19"/>
      <c r="HCO118" s="19"/>
      <c r="HCP118" s="19"/>
      <c r="HCQ118" s="19"/>
      <c r="HCR118" s="19"/>
      <c r="HCS118" s="19"/>
      <c r="HCT118" s="19"/>
      <c r="HCU118" s="19"/>
      <c r="HCV118" s="31"/>
      <c r="HCW118" s="31"/>
      <c r="HCX118" s="31"/>
      <c r="HCY118" s="31"/>
      <c r="HCZ118" s="95"/>
      <c r="HDA118" s="31"/>
      <c r="HDB118" s="46"/>
      <c r="HDC118" s="31"/>
      <c r="HDD118" s="31"/>
      <c r="HDE118" s="31"/>
      <c r="HDF118" s="31"/>
      <c r="HDG118" s="31"/>
      <c r="HDH118" s="118"/>
      <c r="HDI118" s="19"/>
      <c r="HDJ118" s="19"/>
      <c r="HDK118" s="19"/>
      <c r="HDL118" s="31"/>
      <c r="HDM118" s="19"/>
      <c r="HDN118" s="19"/>
      <c r="HDO118" s="31"/>
      <c r="HDP118" s="31"/>
      <c r="HDQ118" s="19"/>
      <c r="HDR118" s="19"/>
      <c r="HDS118" s="19"/>
      <c r="HDT118" s="19"/>
      <c r="HDU118" s="19"/>
      <c r="HDV118" s="19"/>
      <c r="HDW118" s="19"/>
      <c r="HDX118" s="19"/>
      <c r="HDY118" s="19"/>
      <c r="HDZ118" s="31"/>
      <c r="HEA118" s="31"/>
      <c r="HEB118" s="31"/>
      <c r="HEC118" s="31"/>
      <c r="HED118" s="95"/>
      <c r="HEE118" s="31"/>
      <c r="HEF118" s="46"/>
      <c r="HEG118" s="31"/>
      <c r="HEH118" s="31"/>
      <c r="HEI118" s="31"/>
      <c r="HEJ118" s="31"/>
      <c r="HEK118" s="31"/>
      <c r="HEL118" s="118"/>
      <c r="HEM118" s="19"/>
      <c r="HEN118" s="19"/>
      <c r="HEO118" s="19"/>
      <c r="HEP118" s="31"/>
      <c r="HEQ118" s="19"/>
      <c r="HER118" s="19"/>
      <c r="HES118" s="31"/>
      <c r="HET118" s="31"/>
      <c r="HEU118" s="19"/>
      <c r="HEV118" s="19"/>
      <c r="HEW118" s="19"/>
      <c r="HEX118" s="19"/>
      <c r="HEY118" s="19"/>
      <c r="HEZ118" s="19"/>
      <c r="HFA118" s="19"/>
      <c r="HFB118" s="19"/>
      <c r="HFC118" s="19"/>
      <c r="HFD118" s="31"/>
      <c r="HFE118" s="31"/>
      <c r="HFF118" s="31"/>
      <c r="HFG118" s="31"/>
      <c r="HFH118" s="95"/>
      <c r="HFI118" s="31"/>
      <c r="HFJ118" s="46"/>
      <c r="HFK118" s="31"/>
      <c r="HFL118" s="31"/>
      <c r="HFM118" s="31"/>
      <c r="HFN118" s="31"/>
      <c r="HFO118" s="31"/>
      <c r="HFP118" s="118"/>
      <c r="HFQ118" s="19"/>
      <c r="HFR118" s="19"/>
      <c r="HFS118" s="19"/>
      <c r="HFT118" s="31"/>
      <c r="HFU118" s="19"/>
      <c r="HFV118" s="19"/>
      <c r="HFW118" s="31"/>
      <c r="HFX118" s="31"/>
      <c r="HFY118" s="19"/>
      <c r="HFZ118" s="19"/>
      <c r="HGA118" s="19"/>
      <c r="HGB118" s="19"/>
      <c r="HGC118" s="19"/>
      <c r="HGD118" s="19"/>
      <c r="HGE118" s="19"/>
      <c r="HGF118" s="19"/>
      <c r="HGG118" s="19"/>
      <c r="HGH118" s="31"/>
      <c r="HGI118" s="31"/>
      <c r="HGJ118" s="31"/>
      <c r="HGK118" s="31"/>
      <c r="HGL118" s="95"/>
      <c r="HGM118" s="31"/>
      <c r="HGN118" s="46"/>
      <c r="HGO118" s="31"/>
      <c r="HGP118" s="31"/>
      <c r="HGQ118" s="31"/>
      <c r="HGR118" s="31"/>
      <c r="HGS118" s="31"/>
      <c r="HGT118" s="118"/>
      <c r="HGU118" s="19"/>
      <c r="HGV118" s="19"/>
      <c r="HGW118" s="19"/>
      <c r="HGX118" s="31"/>
      <c r="HGY118" s="19"/>
      <c r="HGZ118" s="19"/>
      <c r="HHA118" s="31"/>
      <c r="HHB118" s="31"/>
      <c r="HHC118" s="19"/>
      <c r="HHD118" s="19"/>
      <c r="HHE118" s="19"/>
      <c r="HHF118" s="19"/>
      <c r="HHG118" s="19"/>
      <c r="HHH118" s="19"/>
      <c r="HHI118" s="19"/>
      <c r="HHJ118" s="19"/>
      <c r="HHK118" s="19"/>
      <c r="HHL118" s="31"/>
      <c r="HHM118" s="31"/>
      <c r="HHN118" s="31"/>
      <c r="HHO118" s="31"/>
      <c r="HHP118" s="95"/>
      <c r="HHQ118" s="31"/>
      <c r="HHR118" s="46"/>
      <c r="HHS118" s="31"/>
      <c r="HHT118" s="31"/>
      <c r="HHU118" s="31"/>
      <c r="HHV118" s="31"/>
      <c r="HHW118" s="31"/>
      <c r="HHX118" s="118"/>
      <c r="HHY118" s="19"/>
      <c r="HHZ118" s="19"/>
      <c r="HIA118" s="19"/>
      <c r="HIB118" s="31"/>
      <c r="HIC118" s="19"/>
      <c r="HID118" s="19"/>
      <c r="HIE118" s="31"/>
      <c r="HIF118" s="31"/>
      <c r="HIG118" s="19"/>
      <c r="HIH118" s="19"/>
      <c r="HII118" s="19"/>
      <c r="HIJ118" s="19"/>
      <c r="HIK118" s="19"/>
      <c r="HIL118" s="19"/>
      <c r="HIM118" s="19"/>
      <c r="HIN118" s="19"/>
      <c r="HIO118" s="19"/>
      <c r="HIP118" s="31"/>
      <c r="HIQ118" s="31"/>
      <c r="HIR118" s="31"/>
      <c r="HIS118" s="31"/>
      <c r="HIT118" s="95"/>
      <c r="HIU118" s="31"/>
      <c r="HIV118" s="46"/>
      <c r="HIW118" s="31"/>
      <c r="HIX118" s="31"/>
      <c r="HIY118" s="31"/>
      <c r="HIZ118" s="31"/>
      <c r="HJA118" s="31"/>
      <c r="HJB118" s="118"/>
      <c r="HJC118" s="19"/>
      <c r="HJD118" s="19"/>
      <c r="HJE118" s="19"/>
      <c r="HJF118" s="31"/>
      <c r="HJG118" s="19"/>
      <c r="HJH118" s="19"/>
      <c r="HJI118" s="31"/>
      <c r="HJJ118" s="31"/>
      <c r="HJK118" s="19"/>
      <c r="HJL118" s="19"/>
      <c r="HJM118" s="19"/>
      <c r="HJN118" s="19"/>
      <c r="HJO118" s="19"/>
      <c r="HJP118" s="19"/>
      <c r="HJQ118" s="19"/>
      <c r="HJR118" s="19"/>
      <c r="HJS118" s="19"/>
      <c r="HJT118" s="31"/>
      <c r="HJU118" s="31"/>
      <c r="HJV118" s="31"/>
      <c r="HJW118" s="31"/>
      <c r="HJX118" s="95"/>
      <c r="HJY118" s="31"/>
      <c r="HJZ118" s="46"/>
      <c r="HKA118" s="31"/>
      <c r="HKB118" s="31"/>
      <c r="HKC118" s="31"/>
      <c r="HKD118" s="31"/>
      <c r="HKE118" s="31"/>
      <c r="HKF118" s="118"/>
      <c r="HKG118" s="19"/>
      <c r="HKH118" s="19"/>
      <c r="HKI118" s="19"/>
      <c r="HKJ118" s="31"/>
      <c r="HKK118" s="19"/>
      <c r="HKL118" s="19"/>
      <c r="HKM118" s="31"/>
      <c r="HKN118" s="31"/>
      <c r="HKO118" s="19"/>
      <c r="HKP118" s="19"/>
      <c r="HKQ118" s="19"/>
      <c r="HKR118" s="19"/>
      <c r="HKS118" s="19"/>
      <c r="HKT118" s="19"/>
      <c r="HKU118" s="19"/>
      <c r="HKV118" s="19"/>
      <c r="HKW118" s="19"/>
      <c r="HKX118" s="31"/>
      <c r="HKY118" s="31"/>
      <c r="HKZ118" s="31"/>
      <c r="HLA118" s="31"/>
      <c r="HLB118" s="95"/>
      <c r="HLC118" s="31"/>
      <c r="HLD118" s="46"/>
      <c r="HLE118" s="31"/>
      <c r="HLF118" s="31"/>
      <c r="HLG118" s="31"/>
      <c r="HLH118" s="31"/>
      <c r="HLI118" s="31"/>
      <c r="HLJ118" s="118"/>
      <c r="HLK118" s="19"/>
      <c r="HLL118" s="19"/>
      <c r="HLM118" s="19"/>
      <c r="HLN118" s="31"/>
      <c r="HLO118" s="19"/>
      <c r="HLP118" s="19"/>
      <c r="HLQ118" s="31"/>
      <c r="HLR118" s="31"/>
      <c r="HLS118" s="19"/>
      <c r="HLT118" s="19"/>
      <c r="HLU118" s="19"/>
      <c r="HLV118" s="19"/>
      <c r="HLW118" s="19"/>
      <c r="HLX118" s="19"/>
      <c r="HLY118" s="19"/>
      <c r="HLZ118" s="19"/>
      <c r="HMA118" s="19"/>
      <c r="HMB118" s="31"/>
      <c r="HMC118" s="31"/>
      <c r="HMD118" s="31"/>
      <c r="HME118" s="31"/>
      <c r="HMF118" s="95"/>
      <c r="HMG118" s="31"/>
      <c r="HMH118" s="46"/>
      <c r="HMI118" s="31"/>
      <c r="HMJ118" s="31"/>
      <c r="HMK118" s="31"/>
      <c r="HML118" s="31"/>
      <c r="HMM118" s="31"/>
      <c r="HMN118" s="118"/>
      <c r="HMO118" s="19"/>
      <c r="HMP118" s="19"/>
      <c r="HMQ118" s="19"/>
      <c r="HMR118" s="31"/>
      <c r="HMS118" s="19"/>
      <c r="HMT118" s="19"/>
      <c r="HMU118" s="31"/>
      <c r="HMV118" s="31"/>
      <c r="HMW118" s="19"/>
      <c r="HMX118" s="19"/>
      <c r="HMY118" s="19"/>
      <c r="HMZ118" s="19"/>
      <c r="HNA118" s="19"/>
      <c r="HNB118" s="19"/>
      <c r="HNC118" s="19"/>
      <c r="HND118" s="19"/>
      <c r="HNE118" s="19"/>
      <c r="HNF118" s="31"/>
      <c r="HNG118" s="31"/>
      <c r="HNH118" s="31"/>
      <c r="HNI118" s="31"/>
      <c r="HNJ118" s="95"/>
      <c r="HNK118" s="31"/>
      <c r="HNL118" s="46"/>
      <c r="HNM118" s="31"/>
      <c r="HNN118" s="31"/>
      <c r="HNO118" s="31"/>
      <c r="HNP118" s="31"/>
      <c r="HNQ118" s="31"/>
      <c r="HNR118" s="118"/>
      <c r="HNS118" s="19"/>
      <c r="HNT118" s="19"/>
      <c r="HNU118" s="19"/>
      <c r="HNV118" s="31"/>
      <c r="HNW118" s="19"/>
      <c r="HNX118" s="19"/>
      <c r="HNY118" s="31"/>
      <c r="HNZ118" s="31"/>
      <c r="HOA118" s="19"/>
      <c r="HOB118" s="19"/>
      <c r="HOC118" s="19"/>
      <c r="HOD118" s="19"/>
      <c r="HOE118" s="19"/>
      <c r="HOF118" s="19"/>
      <c r="HOG118" s="19"/>
      <c r="HOH118" s="19"/>
      <c r="HOI118" s="19"/>
      <c r="HOJ118" s="31"/>
      <c r="HOK118" s="31"/>
      <c r="HOL118" s="31"/>
      <c r="HOM118" s="31"/>
      <c r="HON118" s="95"/>
      <c r="HOO118" s="31"/>
      <c r="HOP118" s="46"/>
      <c r="HOQ118" s="31"/>
      <c r="HOR118" s="31"/>
      <c r="HOS118" s="31"/>
      <c r="HOT118" s="31"/>
      <c r="HOU118" s="31"/>
      <c r="HOV118" s="118"/>
      <c r="HOW118" s="19"/>
      <c r="HOX118" s="19"/>
      <c r="HOY118" s="19"/>
      <c r="HOZ118" s="31"/>
      <c r="HPA118" s="19"/>
      <c r="HPB118" s="19"/>
      <c r="HPC118" s="31"/>
      <c r="HPD118" s="31"/>
      <c r="HPE118" s="19"/>
      <c r="HPF118" s="19"/>
      <c r="HPG118" s="19"/>
      <c r="HPH118" s="19"/>
      <c r="HPI118" s="19"/>
      <c r="HPJ118" s="19"/>
      <c r="HPK118" s="19"/>
      <c r="HPL118" s="19"/>
      <c r="HPM118" s="19"/>
      <c r="HPN118" s="31"/>
      <c r="HPO118" s="31"/>
      <c r="HPP118" s="31"/>
      <c r="HPQ118" s="31"/>
      <c r="HPR118" s="95"/>
      <c r="HPS118" s="31"/>
      <c r="HPT118" s="46"/>
      <c r="HPU118" s="31"/>
      <c r="HPV118" s="31"/>
      <c r="HPW118" s="31"/>
      <c r="HPX118" s="31"/>
      <c r="HPY118" s="31"/>
      <c r="HPZ118" s="118"/>
      <c r="HQA118" s="19"/>
      <c r="HQB118" s="19"/>
      <c r="HQC118" s="19"/>
      <c r="HQD118" s="31"/>
      <c r="HQE118" s="19"/>
      <c r="HQF118" s="19"/>
      <c r="HQG118" s="31"/>
      <c r="HQH118" s="31"/>
      <c r="HQI118" s="19"/>
      <c r="HQJ118" s="19"/>
      <c r="HQK118" s="19"/>
      <c r="HQL118" s="19"/>
      <c r="HQM118" s="19"/>
      <c r="HQN118" s="19"/>
      <c r="HQO118" s="19"/>
      <c r="HQP118" s="19"/>
      <c r="HQQ118" s="19"/>
      <c r="HQR118" s="31"/>
      <c r="HQS118" s="31"/>
      <c r="HQT118" s="31"/>
      <c r="HQU118" s="31"/>
      <c r="HQV118" s="95"/>
      <c r="HQW118" s="31"/>
      <c r="HQX118" s="46"/>
      <c r="HQY118" s="31"/>
      <c r="HQZ118" s="31"/>
      <c r="HRA118" s="31"/>
      <c r="HRB118" s="31"/>
      <c r="HRC118" s="31"/>
      <c r="HRD118" s="118"/>
      <c r="HRE118" s="19"/>
      <c r="HRF118" s="19"/>
      <c r="HRG118" s="19"/>
      <c r="HRH118" s="31"/>
      <c r="HRI118" s="19"/>
      <c r="HRJ118" s="19"/>
      <c r="HRK118" s="31"/>
      <c r="HRL118" s="31"/>
      <c r="HRM118" s="19"/>
      <c r="HRN118" s="19"/>
      <c r="HRO118" s="19"/>
      <c r="HRP118" s="19"/>
      <c r="HRQ118" s="19"/>
      <c r="HRR118" s="19"/>
      <c r="HRS118" s="19"/>
      <c r="HRT118" s="19"/>
      <c r="HRU118" s="19"/>
      <c r="HRV118" s="31"/>
      <c r="HRW118" s="31"/>
      <c r="HRX118" s="31"/>
      <c r="HRY118" s="31"/>
      <c r="HRZ118" s="95"/>
      <c r="HSA118" s="31"/>
      <c r="HSB118" s="46"/>
      <c r="HSC118" s="31"/>
      <c r="HSD118" s="31"/>
      <c r="HSE118" s="31"/>
      <c r="HSF118" s="31"/>
      <c r="HSG118" s="31"/>
      <c r="HSH118" s="118"/>
      <c r="HSI118" s="19"/>
      <c r="HSJ118" s="19"/>
      <c r="HSK118" s="19"/>
      <c r="HSL118" s="31"/>
      <c r="HSM118" s="19"/>
      <c r="HSN118" s="19"/>
      <c r="HSO118" s="31"/>
      <c r="HSP118" s="31"/>
      <c r="HSQ118" s="19"/>
      <c r="HSR118" s="19"/>
      <c r="HSS118" s="19"/>
      <c r="HST118" s="19"/>
      <c r="HSU118" s="19"/>
      <c r="HSV118" s="19"/>
      <c r="HSW118" s="19"/>
      <c r="HSX118" s="19"/>
      <c r="HSY118" s="19"/>
      <c r="HSZ118" s="31"/>
      <c r="HTA118" s="31"/>
      <c r="HTB118" s="31"/>
      <c r="HTC118" s="31"/>
      <c r="HTD118" s="95"/>
      <c r="HTE118" s="31"/>
      <c r="HTF118" s="46"/>
      <c r="HTG118" s="31"/>
      <c r="HTH118" s="31"/>
      <c r="HTI118" s="31"/>
      <c r="HTJ118" s="31"/>
      <c r="HTK118" s="31"/>
      <c r="HTL118" s="118"/>
      <c r="HTM118" s="19"/>
      <c r="HTN118" s="19"/>
      <c r="HTO118" s="19"/>
      <c r="HTP118" s="31"/>
      <c r="HTQ118" s="19"/>
      <c r="HTR118" s="19"/>
      <c r="HTS118" s="31"/>
      <c r="HTT118" s="31"/>
      <c r="HTU118" s="19"/>
      <c r="HTV118" s="19"/>
      <c r="HTW118" s="19"/>
      <c r="HTX118" s="19"/>
      <c r="HTY118" s="19"/>
      <c r="HTZ118" s="19"/>
      <c r="HUA118" s="19"/>
      <c r="HUB118" s="19"/>
      <c r="HUC118" s="19"/>
      <c r="HUD118" s="31"/>
      <c r="HUE118" s="31"/>
      <c r="HUF118" s="31"/>
      <c r="HUG118" s="31"/>
      <c r="HUH118" s="95"/>
      <c r="HUI118" s="31"/>
      <c r="HUJ118" s="46"/>
      <c r="HUK118" s="31"/>
      <c r="HUL118" s="31"/>
      <c r="HUM118" s="31"/>
      <c r="HUN118" s="31"/>
      <c r="HUO118" s="31"/>
      <c r="HUP118" s="118"/>
      <c r="HUQ118" s="19"/>
      <c r="HUR118" s="19"/>
      <c r="HUS118" s="19"/>
      <c r="HUT118" s="31"/>
      <c r="HUU118" s="19"/>
      <c r="HUV118" s="19"/>
      <c r="HUW118" s="31"/>
      <c r="HUX118" s="31"/>
      <c r="HUY118" s="19"/>
      <c r="HUZ118" s="19"/>
      <c r="HVA118" s="19"/>
      <c r="HVB118" s="19"/>
      <c r="HVC118" s="19"/>
      <c r="HVD118" s="19"/>
      <c r="HVE118" s="19"/>
      <c r="HVF118" s="19"/>
      <c r="HVG118" s="19"/>
      <c r="HVH118" s="31"/>
      <c r="HVI118" s="31"/>
      <c r="HVJ118" s="31"/>
      <c r="HVK118" s="31"/>
      <c r="HVL118" s="95"/>
      <c r="HVM118" s="31"/>
      <c r="HVN118" s="46"/>
      <c r="HVO118" s="31"/>
      <c r="HVP118" s="31"/>
      <c r="HVQ118" s="31"/>
      <c r="HVR118" s="31"/>
      <c r="HVS118" s="31"/>
      <c r="HVT118" s="118"/>
      <c r="HVU118" s="19"/>
      <c r="HVV118" s="19"/>
      <c r="HVW118" s="19"/>
      <c r="HVX118" s="31"/>
      <c r="HVY118" s="19"/>
      <c r="HVZ118" s="19"/>
      <c r="HWA118" s="31"/>
      <c r="HWB118" s="31"/>
      <c r="HWC118" s="19"/>
      <c r="HWD118" s="19"/>
      <c r="HWE118" s="19"/>
      <c r="HWF118" s="19"/>
      <c r="HWG118" s="19"/>
      <c r="HWH118" s="19"/>
      <c r="HWI118" s="19"/>
      <c r="HWJ118" s="19"/>
      <c r="HWK118" s="19"/>
      <c r="HWL118" s="31"/>
      <c r="HWM118" s="31"/>
      <c r="HWN118" s="31"/>
      <c r="HWO118" s="31"/>
      <c r="HWP118" s="95"/>
      <c r="HWQ118" s="31"/>
      <c r="HWR118" s="46"/>
      <c r="HWS118" s="31"/>
      <c r="HWT118" s="31"/>
      <c r="HWU118" s="31"/>
      <c r="HWV118" s="31"/>
      <c r="HWW118" s="31"/>
      <c r="HWX118" s="118"/>
      <c r="HWY118" s="19"/>
      <c r="HWZ118" s="19"/>
      <c r="HXA118" s="19"/>
      <c r="HXB118" s="31"/>
      <c r="HXC118" s="19"/>
      <c r="HXD118" s="19"/>
      <c r="HXE118" s="31"/>
      <c r="HXF118" s="31"/>
      <c r="HXG118" s="19"/>
      <c r="HXH118" s="19"/>
      <c r="HXI118" s="19"/>
      <c r="HXJ118" s="19"/>
      <c r="HXK118" s="19"/>
      <c r="HXL118" s="19"/>
      <c r="HXM118" s="19"/>
      <c r="HXN118" s="19"/>
      <c r="HXO118" s="19"/>
      <c r="HXP118" s="31"/>
      <c r="HXQ118" s="31"/>
      <c r="HXR118" s="31"/>
      <c r="HXS118" s="31"/>
      <c r="HXT118" s="95"/>
      <c r="HXU118" s="31"/>
      <c r="HXV118" s="46"/>
      <c r="HXW118" s="31"/>
      <c r="HXX118" s="31"/>
      <c r="HXY118" s="31"/>
      <c r="HXZ118" s="31"/>
      <c r="HYA118" s="31"/>
      <c r="HYB118" s="118"/>
      <c r="HYC118" s="19"/>
      <c r="HYD118" s="19"/>
      <c r="HYE118" s="19"/>
      <c r="HYF118" s="31"/>
      <c r="HYG118" s="19"/>
      <c r="HYH118" s="19"/>
      <c r="HYI118" s="31"/>
      <c r="HYJ118" s="31"/>
      <c r="HYK118" s="19"/>
      <c r="HYL118" s="19"/>
      <c r="HYM118" s="19"/>
      <c r="HYN118" s="19"/>
      <c r="HYO118" s="19"/>
      <c r="HYP118" s="19"/>
      <c r="HYQ118" s="19"/>
      <c r="HYR118" s="19"/>
      <c r="HYS118" s="19"/>
      <c r="HYT118" s="31"/>
      <c r="HYU118" s="31"/>
      <c r="HYV118" s="31"/>
      <c r="HYW118" s="31"/>
      <c r="HYX118" s="95"/>
      <c r="HYY118" s="31"/>
      <c r="HYZ118" s="46"/>
      <c r="HZA118" s="31"/>
      <c r="HZB118" s="31"/>
      <c r="HZC118" s="31"/>
      <c r="HZD118" s="31"/>
      <c r="HZE118" s="31"/>
      <c r="HZF118" s="118"/>
      <c r="HZG118" s="19"/>
      <c r="HZH118" s="19"/>
      <c r="HZI118" s="19"/>
      <c r="HZJ118" s="31"/>
      <c r="HZK118" s="19"/>
      <c r="HZL118" s="19"/>
      <c r="HZM118" s="31"/>
      <c r="HZN118" s="31"/>
      <c r="HZO118" s="19"/>
      <c r="HZP118" s="19"/>
      <c r="HZQ118" s="19"/>
      <c r="HZR118" s="19"/>
      <c r="HZS118" s="19"/>
      <c r="HZT118" s="19"/>
      <c r="HZU118" s="19"/>
      <c r="HZV118" s="19"/>
      <c r="HZW118" s="19"/>
      <c r="HZX118" s="31"/>
      <c r="HZY118" s="31"/>
      <c r="HZZ118" s="31"/>
      <c r="IAA118" s="31"/>
      <c r="IAB118" s="95"/>
      <c r="IAC118" s="31"/>
      <c r="IAD118" s="46"/>
      <c r="IAE118" s="31"/>
      <c r="IAF118" s="31"/>
      <c r="IAG118" s="31"/>
      <c r="IAH118" s="31"/>
      <c r="IAI118" s="31"/>
      <c r="IAJ118" s="118"/>
      <c r="IAK118" s="19"/>
      <c r="IAL118" s="19"/>
      <c r="IAM118" s="19"/>
      <c r="IAN118" s="31"/>
      <c r="IAO118" s="19"/>
      <c r="IAP118" s="19"/>
      <c r="IAQ118" s="31"/>
      <c r="IAR118" s="31"/>
      <c r="IAS118" s="19"/>
      <c r="IAT118" s="19"/>
      <c r="IAU118" s="19"/>
      <c r="IAV118" s="19"/>
      <c r="IAW118" s="19"/>
      <c r="IAX118" s="19"/>
      <c r="IAY118" s="19"/>
      <c r="IAZ118" s="19"/>
      <c r="IBA118" s="19"/>
      <c r="IBB118" s="31"/>
      <c r="IBC118" s="31"/>
      <c r="IBD118" s="31"/>
      <c r="IBE118" s="31"/>
      <c r="IBF118" s="95"/>
      <c r="IBG118" s="31"/>
      <c r="IBH118" s="46"/>
      <c r="IBI118" s="31"/>
      <c r="IBJ118" s="31"/>
      <c r="IBK118" s="31"/>
      <c r="IBL118" s="31"/>
      <c r="IBM118" s="31"/>
      <c r="IBN118" s="118"/>
      <c r="IBO118" s="19"/>
      <c r="IBP118" s="19"/>
      <c r="IBQ118" s="19"/>
      <c r="IBR118" s="31"/>
      <c r="IBS118" s="19"/>
      <c r="IBT118" s="19"/>
      <c r="IBU118" s="31"/>
      <c r="IBV118" s="31"/>
      <c r="IBW118" s="19"/>
      <c r="IBX118" s="19"/>
      <c r="IBY118" s="19"/>
      <c r="IBZ118" s="19"/>
      <c r="ICA118" s="19"/>
      <c r="ICB118" s="19"/>
      <c r="ICC118" s="19"/>
      <c r="ICD118" s="19"/>
      <c r="ICE118" s="19"/>
      <c r="ICF118" s="31"/>
      <c r="ICG118" s="31"/>
      <c r="ICH118" s="31"/>
      <c r="ICI118" s="31"/>
      <c r="ICJ118" s="95"/>
      <c r="ICK118" s="31"/>
      <c r="ICL118" s="46"/>
      <c r="ICM118" s="31"/>
      <c r="ICN118" s="31"/>
      <c r="ICO118" s="31"/>
      <c r="ICP118" s="31"/>
      <c r="ICQ118" s="31"/>
      <c r="ICR118" s="118"/>
      <c r="ICS118" s="19"/>
      <c r="ICT118" s="19"/>
      <c r="ICU118" s="19"/>
      <c r="ICV118" s="31"/>
      <c r="ICW118" s="19"/>
      <c r="ICX118" s="19"/>
      <c r="ICY118" s="31"/>
      <c r="ICZ118" s="31"/>
      <c r="IDA118" s="19"/>
      <c r="IDB118" s="19"/>
      <c r="IDC118" s="19"/>
      <c r="IDD118" s="19"/>
      <c r="IDE118" s="19"/>
      <c r="IDF118" s="19"/>
      <c r="IDG118" s="19"/>
      <c r="IDH118" s="19"/>
      <c r="IDI118" s="19"/>
      <c r="IDJ118" s="31"/>
      <c r="IDK118" s="31"/>
      <c r="IDL118" s="31"/>
      <c r="IDM118" s="31"/>
      <c r="IDN118" s="95"/>
      <c r="IDO118" s="31"/>
      <c r="IDP118" s="46"/>
      <c r="IDQ118" s="31"/>
      <c r="IDR118" s="31"/>
      <c r="IDS118" s="31"/>
      <c r="IDT118" s="31"/>
      <c r="IDU118" s="31"/>
      <c r="IDV118" s="118"/>
      <c r="IDW118" s="19"/>
      <c r="IDX118" s="19"/>
      <c r="IDY118" s="19"/>
      <c r="IDZ118" s="31"/>
      <c r="IEA118" s="19"/>
      <c r="IEB118" s="19"/>
      <c r="IEC118" s="31"/>
      <c r="IED118" s="31"/>
      <c r="IEE118" s="19"/>
      <c r="IEF118" s="19"/>
      <c r="IEG118" s="19"/>
      <c r="IEH118" s="19"/>
      <c r="IEI118" s="19"/>
      <c r="IEJ118" s="19"/>
      <c r="IEK118" s="19"/>
      <c r="IEL118" s="19"/>
      <c r="IEM118" s="19"/>
      <c r="IEN118" s="31"/>
      <c r="IEO118" s="31"/>
      <c r="IEP118" s="31"/>
      <c r="IEQ118" s="31"/>
      <c r="IER118" s="95"/>
      <c r="IES118" s="31"/>
      <c r="IET118" s="46"/>
      <c r="IEU118" s="31"/>
      <c r="IEV118" s="31"/>
      <c r="IEW118" s="31"/>
      <c r="IEX118" s="31"/>
      <c r="IEY118" s="31"/>
      <c r="IEZ118" s="118"/>
      <c r="IFA118" s="19"/>
      <c r="IFB118" s="19"/>
      <c r="IFC118" s="19"/>
      <c r="IFD118" s="31"/>
      <c r="IFE118" s="19"/>
      <c r="IFF118" s="19"/>
      <c r="IFG118" s="31"/>
      <c r="IFH118" s="31"/>
      <c r="IFI118" s="19"/>
      <c r="IFJ118" s="19"/>
      <c r="IFK118" s="19"/>
      <c r="IFL118" s="19"/>
      <c r="IFM118" s="19"/>
      <c r="IFN118" s="19"/>
      <c r="IFO118" s="19"/>
      <c r="IFP118" s="19"/>
      <c r="IFQ118" s="19"/>
      <c r="IFR118" s="31"/>
      <c r="IFS118" s="31"/>
      <c r="IFT118" s="31"/>
      <c r="IFU118" s="31"/>
      <c r="IFV118" s="95"/>
      <c r="IFW118" s="31"/>
      <c r="IFX118" s="46"/>
      <c r="IFY118" s="31"/>
      <c r="IFZ118" s="31"/>
      <c r="IGA118" s="31"/>
      <c r="IGB118" s="31"/>
      <c r="IGC118" s="31"/>
      <c r="IGD118" s="118"/>
      <c r="IGE118" s="19"/>
      <c r="IGF118" s="19"/>
      <c r="IGG118" s="19"/>
      <c r="IGH118" s="31"/>
      <c r="IGI118" s="19"/>
      <c r="IGJ118" s="19"/>
      <c r="IGK118" s="31"/>
      <c r="IGL118" s="31"/>
      <c r="IGM118" s="19"/>
      <c r="IGN118" s="19"/>
      <c r="IGO118" s="19"/>
      <c r="IGP118" s="19"/>
      <c r="IGQ118" s="19"/>
      <c r="IGR118" s="19"/>
      <c r="IGS118" s="19"/>
      <c r="IGT118" s="19"/>
      <c r="IGU118" s="19"/>
      <c r="IGV118" s="31"/>
      <c r="IGW118" s="31"/>
      <c r="IGX118" s="31"/>
      <c r="IGY118" s="31"/>
      <c r="IGZ118" s="95"/>
      <c r="IHA118" s="31"/>
      <c r="IHB118" s="46"/>
      <c r="IHC118" s="31"/>
      <c r="IHD118" s="31"/>
      <c r="IHE118" s="31"/>
      <c r="IHF118" s="31"/>
      <c r="IHG118" s="31"/>
      <c r="IHH118" s="118"/>
      <c r="IHI118" s="19"/>
      <c r="IHJ118" s="19"/>
      <c r="IHK118" s="19"/>
      <c r="IHL118" s="31"/>
      <c r="IHM118" s="19"/>
      <c r="IHN118" s="19"/>
      <c r="IHO118" s="31"/>
      <c r="IHP118" s="31"/>
      <c r="IHQ118" s="19"/>
      <c r="IHR118" s="19"/>
      <c r="IHS118" s="19"/>
      <c r="IHT118" s="19"/>
      <c r="IHU118" s="19"/>
      <c r="IHV118" s="19"/>
      <c r="IHW118" s="19"/>
      <c r="IHX118" s="19"/>
      <c r="IHY118" s="19"/>
      <c r="IHZ118" s="31"/>
      <c r="IIA118" s="31"/>
      <c r="IIB118" s="31"/>
      <c r="IIC118" s="31"/>
      <c r="IID118" s="95"/>
      <c r="IIE118" s="31"/>
      <c r="IIF118" s="46"/>
      <c r="IIG118" s="31"/>
      <c r="IIH118" s="31"/>
      <c r="III118" s="31"/>
      <c r="IIJ118" s="31"/>
      <c r="IIK118" s="31"/>
      <c r="IIL118" s="118"/>
      <c r="IIM118" s="19"/>
      <c r="IIN118" s="19"/>
      <c r="IIO118" s="19"/>
      <c r="IIP118" s="31"/>
      <c r="IIQ118" s="19"/>
      <c r="IIR118" s="19"/>
      <c r="IIS118" s="31"/>
      <c r="IIT118" s="31"/>
      <c r="IIU118" s="19"/>
      <c r="IIV118" s="19"/>
      <c r="IIW118" s="19"/>
      <c r="IIX118" s="19"/>
      <c r="IIY118" s="19"/>
      <c r="IIZ118" s="19"/>
      <c r="IJA118" s="19"/>
      <c r="IJB118" s="19"/>
      <c r="IJC118" s="19"/>
      <c r="IJD118" s="31"/>
      <c r="IJE118" s="31"/>
      <c r="IJF118" s="31"/>
      <c r="IJG118" s="31"/>
      <c r="IJH118" s="95"/>
      <c r="IJI118" s="31"/>
      <c r="IJJ118" s="46"/>
      <c r="IJK118" s="31"/>
      <c r="IJL118" s="31"/>
      <c r="IJM118" s="31"/>
      <c r="IJN118" s="31"/>
      <c r="IJO118" s="31"/>
      <c r="IJP118" s="118"/>
      <c r="IJQ118" s="19"/>
      <c r="IJR118" s="19"/>
      <c r="IJS118" s="19"/>
      <c r="IJT118" s="31"/>
      <c r="IJU118" s="19"/>
      <c r="IJV118" s="19"/>
      <c r="IJW118" s="31"/>
      <c r="IJX118" s="31"/>
      <c r="IJY118" s="19"/>
      <c r="IJZ118" s="19"/>
      <c r="IKA118" s="19"/>
      <c r="IKB118" s="19"/>
      <c r="IKC118" s="19"/>
      <c r="IKD118" s="19"/>
      <c r="IKE118" s="19"/>
      <c r="IKF118" s="19"/>
      <c r="IKG118" s="19"/>
      <c r="IKH118" s="31"/>
      <c r="IKI118" s="31"/>
      <c r="IKJ118" s="31"/>
      <c r="IKK118" s="31"/>
      <c r="IKL118" s="95"/>
      <c r="IKM118" s="31"/>
      <c r="IKN118" s="46"/>
      <c r="IKO118" s="31"/>
      <c r="IKP118" s="31"/>
      <c r="IKQ118" s="31"/>
      <c r="IKR118" s="31"/>
      <c r="IKS118" s="31"/>
      <c r="IKT118" s="118"/>
      <c r="IKU118" s="19"/>
      <c r="IKV118" s="19"/>
      <c r="IKW118" s="19"/>
      <c r="IKX118" s="31"/>
      <c r="IKY118" s="19"/>
      <c r="IKZ118" s="19"/>
      <c r="ILA118" s="31"/>
      <c r="ILB118" s="31"/>
      <c r="ILC118" s="19"/>
      <c r="ILD118" s="19"/>
      <c r="ILE118" s="19"/>
      <c r="ILF118" s="19"/>
      <c r="ILG118" s="19"/>
      <c r="ILH118" s="19"/>
      <c r="ILI118" s="19"/>
      <c r="ILJ118" s="19"/>
      <c r="ILK118" s="19"/>
      <c r="ILL118" s="31"/>
      <c r="ILM118" s="31"/>
      <c r="ILN118" s="31"/>
      <c r="ILO118" s="31"/>
      <c r="ILP118" s="95"/>
      <c r="ILQ118" s="31"/>
      <c r="ILR118" s="46"/>
      <c r="ILS118" s="31"/>
      <c r="ILT118" s="31"/>
      <c r="ILU118" s="31"/>
      <c r="ILV118" s="31"/>
      <c r="ILW118" s="31"/>
      <c r="ILX118" s="118"/>
      <c r="ILY118" s="19"/>
      <c r="ILZ118" s="19"/>
      <c r="IMA118" s="19"/>
      <c r="IMB118" s="31"/>
      <c r="IMC118" s="19"/>
      <c r="IMD118" s="19"/>
      <c r="IME118" s="31"/>
      <c r="IMF118" s="31"/>
      <c r="IMG118" s="19"/>
      <c r="IMH118" s="19"/>
      <c r="IMI118" s="19"/>
      <c r="IMJ118" s="19"/>
      <c r="IMK118" s="19"/>
      <c r="IML118" s="19"/>
      <c r="IMM118" s="19"/>
      <c r="IMN118" s="19"/>
      <c r="IMO118" s="19"/>
      <c r="IMP118" s="31"/>
      <c r="IMQ118" s="31"/>
      <c r="IMR118" s="31"/>
      <c r="IMS118" s="31"/>
      <c r="IMT118" s="95"/>
      <c r="IMU118" s="31"/>
      <c r="IMV118" s="46"/>
      <c r="IMW118" s="31"/>
      <c r="IMX118" s="31"/>
      <c r="IMY118" s="31"/>
      <c r="IMZ118" s="31"/>
      <c r="INA118" s="31"/>
      <c r="INB118" s="118"/>
      <c r="INC118" s="19"/>
      <c r="IND118" s="19"/>
      <c r="INE118" s="19"/>
      <c r="INF118" s="31"/>
      <c r="ING118" s="19"/>
      <c r="INH118" s="19"/>
      <c r="INI118" s="31"/>
      <c r="INJ118" s="31"/>
      <c r="INK118" s="19"/>
      <c r="INL118" s="19"/>
      <c r="INM118" s="19"/>
      <c r="INN118" s="19"/>
      <c r="INO118" s="19"/>
      <c r="INP118" s="19"/>
      <c r="INQ118" s="19"/>
      <c r="INR118" s="19"/>
      <c r="INS118" s="19"/>
      <c r="INT118" s="31"/>
      <c r="INU118" s="31"/>
      <c r="INV118" s="31"/>
      <c r="INW118" s="31"/>
      <c r="INX118" s="95"/>
      <c r="INY118" s="31"/>
      <c r="INZ118" s="46"/>
      <c r="IOA118" s="31"/>
      <c r="IOB118" s="31"/>
      <c r="IOC118" s="31"/>
      <c r="IOD118" s="31"/>
      <c r="IOE118" s="31"/>
      <c r="IOF118" s="118"/>
      <c r="IOG118" s="19"/>
      <c r="IOH118" s="19"/>
      <c r="IOI118" s="19"/>
      <c r="IOJ118" s="31"/>
      <c r="IOK118" s="19"/>
      <c r="IOL118" s="19"/>
      <c r="IOM118" s="31"/>
      <c r="ION118" s="31"/>
      <c r="IOO118" s="19"/>
      <c r="IOP118" s="19"/>
      <c r="IOQ118" s="19"/>
      <c r="IOR118" s="19"/>
      <c r="IOS118" s="19"/>
      <c r="IOT118" s="19"/>
      <c r="IOU118" s="19"/>
      <c r="IOV118" s="19"/>
      <c r="IOW118" s="19"/>
      <c r="IOX118" s="31"/>
      <c r="IOY118" s="31"/>
      <c r="IOZ118" s="31"/>
      <c r="IPA118" s="31"/>
      <c r="IPB118" s="95"/>
      <c r="IPC118" s="31"/>
      <c r="IPD118" s="46"/>
      <c r="IPE118" s="31"/>
      <c r="IPF118" s="31"/>
      <c r="IPG118" s="31"/>
      <c r="IPH118" s="31"/>
      <c r="IPI118" s="31"/>
      <c r="IPJ118" s="118"/>
      <c r="IPK118" s="19"/>
      <c r="IPL118" s="19"/>
      <c r="IPM118" s="19"/>
      <c r="IPN118" s="31"/>
      <c r="IPO118" s="19"/>
      <c r="IPP118" s="19"/>
      <c r="IPQ118" s="31"/>
      <c r="IPR118" s="31"/>
      <c r="IPS118" s="19"/>
      <c r="IPT118" s="19"/>
      <c r="IPU118" s="19"/>
      <c r="IPV118" s="19"/>
      <c r="IPW118" s="19"/>
      <c r="IPX118" s="19"/>
      <c r="IPY118" s="19"/>
      <c r="IPZ118" s="19"/>
      <c r="IQA118" s="19"/>
      <c r="IQB118" s="31"/>
      <c r="IQC118" s="31"/>
      <c r="IQD118" s="31"/>
      <c r="IQE118" s="31"/>
      <c r="IQF118" s="95"/>
      <c r="IQG118" s="31"/>
      <c r="IQH118" s="46"/>
      <c r="IQI118" s="31"/>
      <c r="IQJ118" s="31"/>
      <c r="IQK118" s="31"/>
      <c r="IQL118" s="31"/>
      <c r="IQM118" s="31"/>
      <c r="IQN118" s="118"/>
      <c r="IQO118" s="19"/>
      <c r="IQP118" s="19"/>
      <c r="IQQ118" s="19"/>
      <c r="IQR118" s="31"/>
      <c r="IQS118" s="19"/>
      <c r="IQT118" s="19"/>
      <c r="IQU118" s="31"/>
      <c r="IQV118" s="31"/>
      <c r="IQW118" s="19"/>
      <c r="IQX118" s="19"/>
      <c r="IQY118" s="19"/>
      <c r="IQZ118" s="19"/>
      <c r="IRA118" s="19"/>
      <c r="IRB118" s="19"/>
      <c r="IRC118" s="19"/>
      <c r="IRD118" s="19"/>
      <c r="IRE118" s="19"/>
      <c r="IRF118" s="31"/>
      <c r="IRG118" s="31"/>
      <c r="IRH118" s="31"/>
      <c r="IRI118" s="31"/>
      <c r="IRJ118" s="95"/>
      <c r="IRK118" s="31"/>
      <c r="IRL118" s="46"/>
      <c r="IRM118" s="31"/>
      <c r="IRN118" s="31"/>
      <c r="IRO118" s="31"/>
      <c r="IRP118" s="31"/>
      <c r="IRQ118" s="31"/>
      <c r="IRR118" s="118"/>
      <c r="IRS118" s="19"/>
      <c r="IRT118" s="19"/>
      <c r="IRU118" s="19"/>
      <c r="IRV118" s="31"/>
      <c r="IRW118" s="19"/>
      <c r="IRX118" s="19"/>
      <c r="IRY118" s="31"/>
      <c r="IRZ118" s="31"/>
      <c r="ISA118" s="19"/>
      <c r="ISB118" s="19"/>
      <c r="ISC118" s="19"/>
      <c r="ISD118" s="19"/>
      <c r="ISE118" s="19"/>
      <c r="ISF118" s="19"/>
      <c r="ISG118" s="19"/>
      <c r="ISH118" s="19"/>
      <c r="ISI118" s="19"/>
      <c r="ISJ118" s="31"/>
      <c r="ISK118" s="31"/>
      <c r="ISL118" s="31"/>
      <c r="ISM118" s="31"/>
      <c r="ISN118" s="95"/>
      <c r="ISO118" s="31"/>
      <c r="ISP118" s="46"/>
      <c r="ISQ118" s="31"/>
      <c r="ISR118" s="31"/>
      <c r="ISS118" s="31"/>
      <c r="IST118" s="31"/>
      <c r="ISU118" s="31"/>
      <c r="ISV118" s="118"/>
      <c r="ISW118" s="19"/>
      <c r="ISX118" s="19"/>
      <c r="ISY118" s="19"/>
      <c r="ISZ118" s="31"/>
      <c r="ITA118" s="19"/>
      <c r="ITB118" s="19"/>
      <c r="ITC118" s="31"/>
      <c r="ITD118" s="31"/>
      <c r="ITE118" s="19"/>
      <c r="ITF118" s="19"/>
      <c r="ITG118" s="19"/>
      <c r="ITH118" s="19"/>
      <c r="ITI118" s="19"/>
      <c r="ITJ118" s="19"/>
      <c r="ITK118" s="19"/>
      <c r="ITL118" s="19"/>
      <c r="ITM118" s="19"/>
      <c r="ITN118" s="31"/>
      <c r="ITO118" s="31"/>
      <c r="ITP118" s="31"/>
      <c r="ITQ118" s="31"/>
      <c r="ITR118" s="95"/>
      <c r="ITS118" s="31"/>
      <c r="ITT118" s="46"/>
      <c r="ITU118" s="31"/>
      <c r="ITV118" s="31"/>
      <c r="ITW118" s="31"/>
      <c r="ITX118" s="31"/>
      <c r="ITY118" s="31"/>
      <c r="ITZ118" s="118"/>
      <c r="IUA118" s="19"/>
      <c r="IUB118" s="19"/>
      <c r="IUC118" s="19"/>
      <c r="IUD118" s="31"/>
      <c r="IUE118" s="19"/>
      <c r="IUF118" s="19"/>
      <c r="IUG118" s="31"/>
      <c r="IUH118" s="31"/>
      <c r="IUI118" s="19"/>
      <c r="IUJ118" s="19"/>
      <c r="IUK118" s="19"/>
      <c r="IUL118" s="19"/>
      <c r="IUM118" s="19"/>
      <c r="IUN118" s="19"/>
      <c r="IUO118" s="19"/>
      <c r="IUP118" s="19"/>
      <c r="IUQ118" s="19"/>
      <c r="IUR118" s="31"/>
      <c r="IUS118" s="31"/>
      <c r="IUT118" s="31"/>
      <c r="IUU118" s="31"/>
      <c r="IUV118" s="95"/>
      <c r="IUW118" s="31"/>
      <c r="IUX118" s="46"/>
      <c r="IUY118" s="31"/>
      <c r="IUZ118" s="31"/>
      <c r="IVA118" s="31"/>
      <c r="IVB118" s="31"/>
      <c r="IVC118" s="31"/>
      <c r="IVD118" s="118"/>
      <c r="IVE118" s="19"/>
      <c r="IVF118" s="19"/>
      <c r="IVG118" s="19"/>
      <c r="IVH118" s="31"/>
      <c r="IVI118" s="19"/>
      <c r="IVJ118" s="19"/>
      <c r="IVK118" s="31"/>
      <c r="IVL118" s="31"/>
      <c r="IVM118" s="19"/>
      <c r="IVN118" s="19"/>
      <c r="IVO118" s="19"/>
      <c r="IVP118" s="19"/>
      <c r="IVQ118" s="19"/>
      <c r="IVR118" s="19"/>
      <c r="IVS118" s="19"/>
      <c r="IVT118" s="19"/>
      <c r="IVU118" s="19"/>
      <c r="IVV118" s="31"/>
      <c r="IVW118" s="31"/>
      <c r="IVX118" s="31"/>
      <c r="IVY118" s="31"/>
      <c r="IVZ118" s="95"/>
      <c r="IWA118" s="31"/>
      <c r="IWB118" s="46"/>
      <c r="IWC118" s="31"/>
      <c r="IWD118" s="31"/>
      <c r="IWE118" s="31"/>
      <c r="IWF118" s="31"/>
      <c r="IWG118" s="31"/>
      <c r="IWH118" s="118"/>
      <c r="IWI118" s="19"/>
      <c r="IWJ118" s="19"/>
      <c r="IWK118" s="19"/>
      <c r="IWL118" s="31"/>
      <c r="IWM118" s="19"/>
      <c r="IWN118" s="19"/>
      <c r="IWO118" s="31"/>
      <c r="IWP118" s="31"/>
      <c r="IWQ118" s="19"/>
      <c r="IWR118" s="19"/>
      <c r="IWS118" s="19"/>
      <c r="IWT118" s="19"/>
      <c r="IWU118" s="19"/>
      <c r="IWV118" s="19"/>
      <c r="IWW118" s="19"/>
      <c r="IWX118" s="19"/>
      <c r="IWY118" s="19"/>
      <c r="IWZ118" s="31"/>
      <c r="IXA118" s="31"/>
      <c r="IXB118" s="31"/>
      <c r="IXC118" s="31"/>
      <c r="IXD118" s="95"/>
      <c r="IXE118" s="31"/>
      <c r="IXF118" s="46"/>
      <c r="IXG118" s="31"/>
      <c r="IXH118" s="31"/>
      <c r="IXI118" s="31"/>
      <c r="IXJ118" s="31"/>
      <c r="IXK118" s="31"/>
      <c r="IXL118" s="118"/>
      <c r="IXM118" s="19"/>
      <c r="IXN118" s="19"/>
      <c r="IXO118" s="19"/>
      <c r="IXP118" s="31"/>
      <c r="IXQ118" s="19"/>
      <c r="IXR118" s="19"/>
      <c r="IXS118" s="31"/>
      <c r="IXT118" s="31"/>
      <c r="IXU118" s="19"/>
      <c r="IXV118" s="19"/>
      <c r="IXW118" s="19"/>
      <c r="IXX118" s="19"/>
      <c r="IXY118" s="19"/>
      <c r="IXZ118" s="19"/>
      <c r="IYA118" s="19"/>
      <c r="IYB118" s="19"/>
      <c r="IYC118" s="19"/>
      <c r="IYD118" s="31"/>
      <c r="IYE118" s="31"/>
      <c r="IYF118" s="31"/>
      <c r="IYG118" s="31"/>
      <c r="IYH118" s="95"/>
      <c r="IYI118" s="31"/>
      <c r="IYJ118" s="46"/>
      <c r="IYK118" s="31"/>
      <c r="IYL118" s="31"/>
      <c r="IYM118" s="31"/>
      <c r="IYN118" s="31"/>
      <c r="IYO118" s="31"/>
      <c r="IYP118" s="118"/>
      <c r="IYQ118" s="19"/>
      <c r="IYR118" s="19"/>
      <c r="IYS118" s="19"/>
      <c r="IYT118" s="31"/>
      <c r="IYU118" s="19"/>
      <c r="IYV118" s="19"/>
      <c r="IYW118" s="31"/>
      <c r="IYX118" s="31"/>
      <c r="IYY118" s="19"/>
      <c r="IYZ118" s="19"/>
      <c r="IZA118" s="19"/>
      <c r="IZB118" s="19"/>
      <c r="IZC118" s="19"/>
      <c r="IZD118" s="19"/>
      <c r="IZE118" s="19"/>
      <c r="IZF118" s="19"/>
      <c r="IZG118" s="19"/>
      <c r="IZH118" s="31"/>
      <c r="IZI118" s="31"/>
      <c r="IZJ118" s="31"/>
      <c r="IZK118" s="31"/>
      <c r="IZL118" s="95"/>
      <c r="IZM118" s="31"/>
      <c r="IZN118" s="46"/>
      <c r="IZO118" s="31"/>
      <c r="IZP118" s="31"/>
      <c r="IZQ118" s="31"/>
      <c r="IZR118" s="31"/>
      <c r="IZS118" s="31"/>
      <c r="IZT118" s="118"/>
      <c r="IZU118" s="19"/>
      <c r="IZV118" s="19"/>
      <c r="IZW118" s="19"/>
      <c r="IZX118" s="31"/>
      <c r="IZY118" s="19"/>
      <c r="IZZ118" s="19"/>
      <c r="JAA118" s="31"/>
      <c r="JAB118" s="31"/>
      <c r="JAC118" s="19"/>
      <c r="JAD118" s="19"/>
      <c r="JAE118" s="19"/>
      <c r="JAF118" s="19"/>
      <c r="JAG118" s="19"/>
      <c r="JAH118" s="19"/>
      <c r="JAI118" s="19"/>
      <c r="JAJ118" s="19"/>
      <c r="JAK118" s="19"/>
      <c r="JAL118" s="31"/>
      <c r="JAM118" s="31"/>
      <c r="JAN118" s="31"/>
      <c r="JAO118" s="31"/>
      <c r="JAP118" s="95"/>
      <c r="JAQ118" s="31"/>
      <c r="JAR118" s="46"/>
      <c r="JAS118" s="31"/>
      <c r="JAT118" s="31"/>
      <c r="JAU118" s="31"/>
      <c r="JAV118" s="31"/>
      <c r="JAW118" s="31"/>
      <c r="JAX118" s="118"/>
      <c r="JAY118" s="19"/>
      <c r="JAZ118" s="19"/>
      <c r="JBA118" s="19"/>
      <c r="JBB118" s="31"/>
      <c r="JBC118" s="19"/>
      <c r="JBD118" s="19"/>
      <c r="JBE118" s="31"/>
      <c r="JBF118" s="31"/>
      <c r="JBG118" s="19"/>
      <c r="JBH118" s="19"/>
      <c r="JBI118" s="19"/>
      <c r="JBJ118" s="19"/>
      <c r="JBK118" s="19"/>
      <c r="JBL118" s="19"/>
      <c r="JBM118" s="19"/>
      <c r="JBN118" s="19"/>
      <c r="JBO118" s="19"/>
      <c r="JBP118" s="31"/>
      <c r="JBQ118" s="31"/>
      <c r="JBR118" s="31"/>
      <c r="JBS118" s="31"/>
      <c r="JBT118" s="95"/>
      <c r="JBU118" s="31"/>
      <c r="JBV118" s="46"/>
      <c r="JBW118" s="31"/>
      <c r="JBX118" s="31"/>
      <c r="JBY118" s="31"/>
      <c r="JBZ118" s="31"/>
      <c r="JCA118" s="31"/>
      <c r="JCB118" s="118"/>
      <c r="JCC118" s="19"/>
      <c r="JCD118" s="19"/>
      <c r="JCE118" s="19"/>
      <c r="JCF118" s="31"/>
      <c r="JCG118" s="19"/>
      <c r="JCH118" s="19"/>
      <c r="JCI118" s="31"/>
      <c r="JCJ118" s="31"/>
      <c r="JCK118" s="19"/>
      <c r="JCL118" s="19"/>
      <c r="JCM118" s="19"/>
      <c r="JCN118" s="19"/>
      <c r="JCO118" s="19"/>
      <c r="JCP118" s="19"/>
      <c r="JCQ118" s="19"/>
      <c r="JCR118" s="19"/>
      <c r="JCS118" s="19"/>
      <c r="JCT118" s="31"/>
      <c r="JCU118" s="31"/>
      <c r="JCV118" s="31"/>
      <c r="JCW118" s="31"/>
      <c r="JCX118" s="95"/>
      <c r="JCY118" s="31"/>
      <c r="JCZ118" s="46"/>
      <c r="JDA118" s="31"/>
      <c r="JDB118" s="31"/>
      <c r="JDC118" s="31"/>
      <c r="JDD118" s="31"/>
      <c r="JDE118" s="31"/>
      <c r="JDF118" s="118"/>
      <c r="JDG118" s="19"/>
      <c r="JDH118" s="19"/>
      <c r="JDI118" s="19"/>
      <c r="JDJ118" s="31"/>
      <c r="JDK118" s="19"/>
      <c r="JDL118" s="19"/>
      <c r="JDM118" s="31"/>
      <c r="JDN118" s="31"/>
      <c r="JDO118" s="19"/>
      <c r="JDP118" s="19"/>
      <c r="JDQ118" s="19"/>
      <c r="JDR118" s="19"/>
      <c r="JDS118" s="19"/>
      <c r="JDT118" s="19"/>
      <c r="JDU118" s="19"/>
      <c r="JDV118" s="19"/>
      <c r="JDW118" s="19"/>
      <c r="JDX118" s="31"/>
      <c r="JDY118" s="31"/>
      <c r="JDZ118" s="31"/>
      <c r="JEA118" s="31"/>
      <c r="JEB118" s="95"/>
      <c r="JEC118" s="31"/>
      <c r="JED118" s="46"/>
      <c r="JEE118" s="31"/>
      <c r="JEF118" s="31"/>
      <c r="JEG118" s="31"/>
      <c r="JEH118" s="31"/>
      <c r="JEI118" s="31"/>
      <c r="JEJ118" s="118"/>
      <c r="JEK118" s="19"/>
      <c r="JEL118" s="19"/>
      <c r="JEM118" s="19"/>
      <c r="JEN118" s="31"/>
      <c r="JEO118" s="19"/>
      <c r="JEP118" s="19"/>
      <c r="JEQ118" s="31"/>
      <c r="JER118" s="31"/>
      <c r="JES118" s="19"/>
      <c r="JET118" s="19"/>
      <c r="JEU118" s="19"/>
      <c r="JEV118" s="19"/>
      <c r="JEW118" s="19"/>
      <c r="JEX118" s="19"/>
      <c r="JEY118" s="19"/>
      <c r="JEZ118" s="19"/>
      <c r="JFA118" s="19"/>
      <c r="JFB118" s="31"/>
      <c r="JFC118" s="31"/>
      <c r="JFD118" s="31"/>
      <c r="JFE118" s="31"/>
      <c r="JFF118" s="95"/>
      <c r="JFG118" s="31"/>
      <c r="JFH118" s="46"/>
      <c r="JFI118" s="31"/>
      <c r="JFJ118" s="31"/>
      <c r="JFK118" s="31"/>
      <c r="JFL118" s="31"/>
      <c r="JFM118" s="31"/>
      <c r="JFN118" s="118"/>
      <c r="JFO118" s="19"/>
      <c r="JFP118" s="19"/>
      <c r="JFQ118" s="19"/>
      <c r="JFR118" s="31"/>
      <c r="JFS118" s="19"/>
      <c r="JFT118" s="19"/>
      <c r="JFU118" s="31"/>
      <c r="JFV118" s="31"/>
      <c r="JFW118" s="19"/>
      <c r="JFX118" s="19"/>
      <c r="JFY118" s="19"/>
      <c r="JFZ118" s="19"/>
      <c r="JGA118" s="19"/>
      <c r="JGB118" s="19"/>
      <c r="JGC118" s="19"/>
      <c r="JGD118" s="19"/>
      <c r="JGE118" s="19"/>
      <c r="JGF118" s="31"/>
      <c r="JGG118" s="31"/>
      <c r="JGH118" s="31"/>
      <c r="JGI118" s="31"/>
      <c r="JGJ118" s="95"/>
      <c r="JGK118" s="31"/>
      <c r="JGL118" s="46"/>
      <c r="JGM118" s="31"/>
      <c r="JGN118" s="31"/>
      <c r="JGO118" s="31"/>
      <c r="JGP118" s="31"/>
      <c r="JGQ118" s="31"/>
      <c r="JGR118" s="118"/>
      <c r="JGS118" s="19"/>
      <c r="JGT118" s="19"/>
      <c r="JGU118" s="19"/>
      <c r="JGV118" s="31"/>
      <c r="JGW118" s="19"/>
      <c r="JGX118" s="19"/>
      <c r="JGY118" s="31"/>
      <c r="JGZ118" s="31"/>
      <c r="JHA118" s="19"/>
      <c r="JHB118" s="19"/>
      <c r="JHC118" s="19"/>
      <c r="JHD118" s="19"/>
      <c r="JHE118" s="19"/>
      <c r="JHF118" s="19"/>
      <c r="JHG118" s="19"/>
      <c r="JHH118" s="19"/>
      <c r="JHI118" s="19"/>
      <c r="JHJ118" s="31"/>
      <c r="JHK118" s="31"/>
      <c r="JHL118" s="31"/>
      <c r="JHM118" s="31"/>
      <c r="JHN118" s="95"/>
      <c r="JHO118" s="31"/>
      <c r="JHP118" s="46"/>
      <c r="JHQ118" s="31"/>
      <c r="JHR118" s="31"/>
      <c r="JHS118" s="31"/>
      <c r="JHT118" s="31"/>
      <c r="JHU118" s="31"/>
      <c r="JHV118" s="118"/>
      <c r="JHW118" s="19"/>
      <c r="JHX118" s="19"/>
      <c r="JHY118" s="19"/>
      <c r="JHZ118" s="31"/>
      <c r="JIA118" s="19"/>
      <c r="JIB118" s="19"/>
      <c r="JIC118" s="31"/>
      <c r="JID118" s="31"/>
      <c r="JIE118" s="19"/>
      <c r="JIF118" s="19"/>
      <c r="JIG118" s="19"/>
      <c r="JIH118" s="19"/>
      <c r="JII118" s="19"/>
      <c r="JIJ118" s="19"/>
      <c r="JIK118" s="19"/>
      <c r="JIL118" s="19"/>
      <c r="JIM118" s="19"/>
      <c r="JIN118" s="31"/>
      <c r="JIO118" s="31"/>
      <c r="JIP118" s="31"/>
      <c r="JIQ118" s="31"/>
      <c r="JIR118" s="95"/>
      <c r="JIS118" s="31"/>
      <c r="JIT118" s="46"/>
      <c r="JIU118" s="31"/>
      <c r="JIV118" s="31"/>
      <c r="JIW118" s="31"/>
      <c r="JIX118" s="31"/>
      <c r="JIY118" s="31"/>
      <c r="JIZ118" s="118"/>
      <c r="JJA118" s="19"/>
      <c r="JJB118" s="19"/>
      <c r="JJC118" s="19"/>
      <c r="JJD118" s="31"/>
      <c r="JJE118" s="19"/>
      <c r="JJF118" s="19"/>
      <c r="JJG118" s="31"/>
      <c r="JJH118" s="31"/>
      <c r="JJI118" s="19"/>
      <c r="JJJ118" s="19"/>
      <c r="JJK118" s="19"/>
      <c r="JJL118" s="19"/>
      <c r="JJM118" s="19"/>
      <c r="JJN118" s="19"/>
      <c r="JJO118" s="19"/>
      <c r="JJP118" s="19"/>
      <c r="JJQ118" s="19"/>
      <c r="JJR118" s="31"/>
      <c r="JJS118" s="31"/>
      <c r="JJT118" s="31"/>
      <c r="JJU118" s="31"/>
      <c r="JJV118" s="95"/>
      <c r="JJW118" s="31"/>
      <c r="JJX118" s="46"/>
      <c r="JJY118" s="31"/>
      <c r="JJZ118" s="31"/>
      <c r="JKA118" s="31"/>
      <c r="JKB118" s="31"/>
      <c r="JKC118" s="31"/>
      <c r="JKD118" s="118"/>
      <c r="JKE118" s="19"/>
      <c r="JKF118" s="19"/>
      <c r="JKG118" s="19"/>
      <c r="JKH118" s="31"/>
      <c r="JKI118" s="19"/>
      <c r="JKJ118" s="19"/>
      <c r="JKK118" s="31"/>
      <c r="JKL118" s="31"/>
      <c r="JKM118" s="19"/>
      <c r="JKN118" s="19"/>
      <c r="JKO118" s="19"/>
      <c r="JKP118" s="19"/>
      <c r="JKQ118" s="19"/>
      <c r="JKR118" s="19"/>
      <c r="JKS118" s="19"/>
      <c r="JKT118" s="19"/>
      <c r="JKU118" s="19"/>
      <c r="JKV118" s="31"/>
      <c r="JKW118" s="31"/>
      <c r="JKX118" s="31"/>
      <c r="JKY118" s="31"/>
      <c r="JKZ118" s="95"/>
      <c r="JLA118" s="31"/>
      <c r="JLB118" s="46"/>
      <c r="JLC118" s="31"/>
      <c r="JLD118" s="31"/>
      <c r="JLE118" s="31"/>
      <c r="JLF118" s="31"/>
      <c r="JLG118" s="31"/>
      <c r="JLH118" s="118"/>
      <c r="JLI118" s="19"/>
      <c r="JLJ118" s="19"/>
      <c r="JLK118" s="19"/>
      <c r="JLL118" s="31"/>
      <c r="JLM118" s="19"/>
      <c r="JLN118" s="19"/>
      <c r="JLO118" s="31"/>
      <c r="JLP118" s="31"/>
      <c r="JLQ118" s="19"/>
      <c r="JLR118" s="19"/>
      <c r="JLS118" s="19"/>
      <c r="JLT118" s="19"/>
      <c r="JLU118" s="19"/>
      <c r="JLV118" s="19"/>
      <c r="JLW118" s="19"/>
      <c r="JLX118" s="19"/>
      <c r="JLY118" s="19"/>
      <c r="JLZ118" s="31"/>
      <c r="JMA118" s="31"/>
      <c r="JMB118" s="31"/>
      <c r="JMC118" s="31"/>
      <c r="JMD118" s="95"/>
      <c r="JME118" s="31"/>
      <c r="JMF118" s="46"/>
      <c r="JMG118" s="31"/>
      <c r="JMH118" s="31"/>
      <c r="JMI118" s="31"/>
      <c r="JMJ118" s="31"/>
      <c r="JMK118" s="31"/>
      <c r="JML118" s="118"/>
      <c r="JMM118" s="19"/>
      <c r="JMN118" s="19"/>
      <c r="JMO118" s="19"/>
      <c r="JMP118" s="31"/>
      <c r="JMQ118" s="19"/>
      <c r="JMR118" s="19"/>
      <c r="JMS118" s="31"/>
      <c r="JMT118" s="31"/>
      <c r="JMU118" s="19"/>
      <c r="JMV118" s="19"/>
      <c r="JMW118" s="19"/>
      <c r="JMX118" s="19"/>
      <c r="JMY118" s="19"/>
      <c r="JMZ118" s="19"/>
      <c r="JNA118" s="19"/>
      <c r="JNB118" s="19"/>
      <c r="JNC118" s="19"/>
      <c r="JND118" s="31"/>
      <c r="JNE118" s="31"/>
      <c r="JNF118" s="31"/>
      <c r="JNG118" s="31"/>
      <c r="JNH118" s="95"/>
      <c r="JNI118" s="31"/>
      <c r="JNJ118" s="46"/>
      <c r="JNK118" s="31"/>
      <c r="JNL118" s="31"/>
      <c r="JNM118" s="31"/>
      <c r="JNN118" s="31"/>
      <c r="JNO118" s="31"/>
      <c r="JNP118" s="118"/>
      <c r="JNQ118" s="19"/>
      <c r="JNR118" s="19"/>
      <c r="JNS118" s="19"/>
      <c r="JNT118" s="31"/>
      <c r="JNU118" s="19"/>
      <c r="JNV118" s="19"/>
      <c r="JNW118" s="31"/>
      <c r="JNX118" s="31"/>
      <c r="JNY118" s="19"/>
      <c r="JNZ118" s="19"/>
      <c r="JOA118" s="19"/>
      <c r="JOB118" s="19"/>
      <c r="JOC118" s="19"/>
      <c r="JOD118" s="19"/>
      <c r="JOE118" s="19"/>
      <c r="JOF118" s="19"/>
      <c r="JOG118" s="19"/>
      <c r="JOH118" s="31"/>
      <c r="JOI118" s="31"/>
      <c r="JOJ118" s="31"/>
      <c r="JOK118" s="31"/>
      <c r="JOL118" s="95"/>
      <c r="JOM118" s="31"/>
      <c r="JON118" s="46"/>
      <c r="JOO118" s="31"/>
      <c r="JOP118" s="31"/>
      <c r="JOQ118" s="31"/>
      <c r="JOR118" s="31"/>
      <c r="JOS118" s="31"/>
      <c r="JOT118" s="118"/>
      <c r="JOU118" s="19"/>
      <c r="JOV118" s="19"/>
      <c r="JOW118" s="19"/>
      <c r="JOX118" s="31"/>
      <c r="JOY118" s="19"/>
      <c r="JOZ118" s="19"/>
      <c r="JPA118" s="31"/>
      <c r="JPB118" s="31"/>
      <c r="JPC118" s="19"/>
      <c r="JPD118" s="19"/>
      <c r="JPE118" s="19"/>
      <c r="JPF118" s="19"/>
      <c r="JPG118" s="19"/>
      <c r="JPH118" s="19"/>
      <c r="JPI118" s="19"/>
      <c r="JPJ118" s="19"/>
      <c r="JPK118" s="19"/>
      <c r="JPL118" s="31"/>
      <c r="JPM118" s="31"/>
      <c r="JPN118" s="31"/>
      <c r="JPO118" s="31"/>
      <c r="JPP118" s="95"/>
      <c r="JPQ118" s="31"/>
      <c r="JPR118" s="46"/>
      <c r="JPS118" s="31"/>
      <c r="JPT118" s="31"/>
      <c r="JPU118" s="31"/>
      <c r="JPV118" s="31"/>
      <c r="JPW118" s="31"/>
      <c r="JPX118" s="118"/>
      <c r="JPY118" s="19"/>
      <c r="JPZ118" s="19"/>
      <c r="JQA118" s="19"/>
      <c r="JQB118" s="31"/>
      <c r="JQC118" s="19"/>
      <c r="JQD118" s="19"/>
      <c r="JQE118" s="31"/>
      <c r="JQF118" s="31"/>
      <c r="JQG118" s="19"/>
      <c r="JQH118" s="19"/>
      <c r="JQI118" s="19"/>
      <c r="JQJ118" s="19"/>
      <c r="JQK118" s="19"/>
      <c r="JQL118" s="19"/>
      <c r="JQM118" s="19"/>
      <c r="JQN118" s="19"/>
      <c r="JQO118" s="19"/>
      <c r="JQP118" s="31"/>
      <c r="JQQ118" s="31"/>
      <c r="JQR118" s="31"/>
      <c r="JQS118" s="31"/>
      <c r="JQT118" s="95"/>
      <c r="JQU118" s="31"/>
      <c r="JQV118" s="46"/>
      <c r="JQW118" s="31"/>
      <c r="JQX118" s="31"/>
      <c r="JQY118" s="31"/>
      <c r="JQZ118" s="31"/>
      <c r="JRA118" s="31"/>
      <c r="JRB118" s="118"/>
      <c r="JRC118" s="19"/>
      <c r="JRD118" s="19"/>
      <c r="JRE118" s="19"/>
      <c r="JRF118" s="31"/>
      <c r="JRG118" s="19"/>
      <c r="JRH118" s="19"/>
      <c r="JRI118" s="31"/>
      <c r="JRJ118" s="31"/>
      <c r="JRK118" s="19"/>
      <c r="JRL118" s="19"/>
      <c r="JRM118" s="19"/>
      <c r="JRN118" s="19"/>
      <c r="JRO118" s="19"/>
      <c r="JRP118" s="19"/>
      <c r="JRQ118" s="19"/>
      <c r="JRR118" s="19"/>
      <c r="JRS118" s="19"/>
      <c r="JRT118" s="31"/>
      <c r="JRU118" s="31"/>
      <c r="JRV118" s="31"/>
      <c r="JRW118" s="31"/>
      <c r="JRX118" s="95"/>
      <c r="JRY118" s="31"/>
      <c r="JRZ118" s="46"/>
      <c r="JSA118" s="31"/>
      <c r="JSB118" s="31"/>
      <c r="JSC118" s="31"/>
      <c r="JSD118" s="31"/>
      <c r="JSE118" s="31"/>
      <c r="JSF118" s="118"/>
      <c r="JSG118" s="19"/>
      <c r="JSH118" s="19"/>
      <c r="JSI118" s="19"/>
      <c r="JSJ118" s="31"/>
      <c r="JSK118" s="19"/>
      <c r="JSL118" s="19"/>
      <c r="JSM118" s="31"/>
      <c r="JSN118" s="31"/>
      <c r="JSO118" s="19"/>
      <c r="JSP118" s="19"/>
      <c r="JSQ118" s="19"/>
      <c r="JSR118" s="19"/>
      <c r="JSS118" s="19"/>
      <c r="JST118" s="19"/>
      <c r="JSU118" s="19"/>
      <c r="JSV118" s="19"/>
      <c r="JSW118" s="19"/>
      <c r="JSX118" s="31"/>
      <c r="JSY118" s="31"/>
      <c r="JSZ118" s="31"/>
      <c r="JTA118" s="31"/>
      <c r="JTB118" s="95"/>
      <c r="JTC118" s="31"/>
      <c r="JTD118" s="46"/>
      <c r="JTE118" s="31"/>
      <c r="JTF118" s="31"/>
      <c r="JTG118" s="31"/>
      <c r="JTH118" s="31"/>
      <c r="JTI118" s="31"/>
      <c r="JTJ118" s="118"/>
      <c r="JTK118" s="19"/>
      <c r="JTL118" s="19"/>
      <c r="JTM118" s="19"/>
      <c r="JTN118" s="31"/>
      <c r="JTO118" s="19"/>
      <c r="JTP118" s="19"/>
      <c r="JTQ118" s="31"/>
      <c r="JTR118" s="31"/>
      <c r="JTS118" s="19"/>
      <c r="JTT118" s="19"/>
      <c r="JTU118" s="19"/>
      <c r="JTV118" s="19"/>
      <c r="JTW118" s="19"/>
      <c r="JTX118" s="19"/>
      <c r="JTY118" s="19"/>
      <c r="JTZ118" s="19"/>
      <c r="JUA118" s="19"/>
      <c r="JUB118" s="31"/>
      <c r="JUC118" s="31"/>
      <c r="JUD118" s="31"/>
      <c r="JUE118" s="31"/>
      <c r="JUF118" s="95"/>
      <c r="JUG118" s="31"/>
      <c r="JUH118" s="46"/>
      <c r="JUI118" s="31"/>
      <c r="JUJ118" s="31"/>
      <c r="JUK118" s="31"/>
      <c r="JUL118" s="31"/>
      <c r="JUM118" s="31"/>
      <c r="JUN118" s="118"/>
      <c r="JUO118" s="19"/>
      <c r="JUP118" s="19"/>
      <c r="JUQ118" s="19"/>
      <c r="JUR118" s="31"/>
      <c r="JUS118" s="19"/>
      <c r="JUT118" s="19"/>
      <c r="JUU118" s="31"/>
      <c r="JUV118" s="31"/>
      <c r="JUW118" s="19"/>
      <c r="JUX118" s="19"/>
      <c r="JUY118" s="19"/>
      <c r="JUZ118" s="19"/>
      <c r="JVA118" s="19"/>
      <c r="JVB118" s="19"/>
      <c r="JVC118" s="19"/>
      <c r="JVD118" s="19"/>
      <c r="JVE118" s="19"/>
      <c r="JVF118" s="31"/>
      <c r="JVG118" s="31"/>
      <c r="JVH118" s="31"/>
      <c r="JVI118" s="31"/>
      <c r="JVJ118" s="95"/>
      <c r="JVK118" s="31"/>
      <c r="JVL118" s="46"/>
      <c r="JVM118" s="31"/>
      <c r="JVN118" s="31"/>
      <c r="JVO118" s="31"/>
      <c r="JVP118" s="31"/>
      <c r="JVQ118" s="31"/>
      <c r="JVR118" s="118"/>
      <c r="JVS118" s="19"/>
      <c r="JVT118" s="19"/>
      <c r="JVU118" s="19"/>
      <c r="JVV118" s="31"/>
      <c r="JVW118" s="19"/>
      <c r="JVX118" s="19"/>
      <c r="JVY118" s="31"/>
      <c r="JVZ118" s="31"/>
      <c r="JWA118" s="19"/>
      <c r="JWB118" s="19"/>
      <c r="JWC118" s="19"/>
      <c r="JWD118" s="19"/>
      <c r="JWE118" s="19"/>
      <c r="JWF118" s="19"/>
      <c r="JWG118" s="19"/>
      <c r="JWH118" s="19"/>
      <c r="JWI118" s="19"/>
      <c r="JWJ118" s="31"/>
      <c r="JWK118" s="31"/>
      <c r="JWL118" s="31"/>
      <c r="JWM118" s="31"/>
      <c r="JWN118" s="95"/>
      <c r="JWO118" s="31"/>
      <c r="JWP118" s="46"/>
      <c r="JWQ118" s="31"/>
      <c r="JWR118" s="31"/>
      <c r="JWS118" s="31"/>
      <c r="JWT118" s="31"/>
      <c r="JWU118" s="31"/>
      <c r="JWV118" s="118"/>
      <c r="JWW118" s="19"/>
      <c r="JWX118" s="19"/>
      <c r="JWY118" s="19"/>
      <c r="JWZ118" s="31"/>
      <c r="JXA118" s="19"/>
      <c r="JXB118" s="19"/>
      <c r="JXC118" s="31"/>
      <c r="JXD118" s="31"/>
      <c r="JXE118" s="19"/>
      <c r="JXF118" s="19"/>
      <c r="JXG118" s="19"/>
      <c r="JXH118" s="19"/>
      <c r="JXI118" s="19"/>
      <c r="JXJ118" s="19"/>
      <c r="JXK118" s="19"/>
      <c r="JXL118" s="19"/>
      <c r="JXM118" s="19"/>
      <c r="JXN118" s="31"/>
      <c r="JXO118" s="31"/>
      <c r="JXP118" s="31"/>
      <c r="JXQ118" s="31"/>
      <c r="JXR118" s="95"/>
      <c r="JXS118" s="31"/>
      <c r="JXT118" s="46"/>
      <c r="JXU118" s="31"/>
      <c r="JXV118" s="31"/>
      <c r="JXW118" s="31"/>
      <c r="JXX118" s="31"/>
      <c r="JXY118" s="31"/>
      <c r="JXZ118" s="118"/>
      <c r="JYA118" s="19"/>
      <c r="JYB118" s="19"/>
      <c r="JYC118" s="19"/>
      <c r="JYD118" s="31"/>
      <c r="JYE118" s="19"/>
      <c r="JYF118" s="19"/>
      <c r="JYG118" s="31"/>
      <c r="JYH118" s="31"/>
      <c r="JYI118" s="19"/>
      <c r="JYJ118" s="19"/>
      <c r="JYK118" s="19"/>
      <c r="JYL118" s="19"/>
      <c r="JYM118" s="19"/>
      <c r="JYN118" s="19"/>
      <c r="JYO118" s="19"/>
      <c r="JYP118" s="19"/>
      <c r="JYQ118" s="19"/>
      <c r="JYR118" s="31"/>
      <c r="JYS118" s="31"/>
      <c r="JYT118" s="31"/>
      <c r="JYU118" s="31"/>
      <c r="JYV118" s="95"/>
      <c r="JYW118" s="31"/>
      <c r="JYX118" s="46"/>
      <c r="JYY118" s="31"/>
      <c r="JYZ118" s="31"/>
      <c r="JZA118" s="31"/>
      <c r="JZB118" s="31"/>
      <c r="JZC118" s="31"/>
      <c r="JZD118" s="118"/>
      <c r="JZE118" s="19"/>
      <c r="JZF118" s="19"/>
      <c r="JZG118" s="19"/>
      <c r="JZH118" s="31"/>
      <c r="JZI118" s="19"/>
      <c r="JZJ118" s="19"/>
      <c r="JZK118" s="31"/>
      <c r="JZL118" s="31"/>
      <c r="JZM118" s="19"/>
      <c r="JZN118" s="19"/>
      <c r="JZO118" s="19"/>
      <c r="JZP118" s="19"/>
      <c r="JZQ118" s="19"/>
      <c r="JZR118" s="19"/>
      <c r="JZS118" s="19"/>
      <c r="JZT118" s="19"/>
      <c r="JZU118" s="19"/>
      <c r="JZV118" s="31"/>
      <c r="JZW118" s="31"/>
      <c r="JZX118" s="31"/>
      <c r="JZY118" s="31"/>
      <c r="JZZ118" s="95"/>
      <c r="KAA118" s="31"/>
      <c r="KAB118" s="46"/>
      <c r="KAC118" s="31"/>
      <c r="KAD118" s="31"/>
      <c r="KAE118" s="31"/>
      <c r="KAF118" s="31"/>
      <c r="KAG118" s="31"/>
      <c r="KAH118" s="118"/>
      <c r="KAI118" s="19"/>
      <c r="KAJ118" s="19"/>
      <c r="KAK118" s="19"/>
      <c r="KAL118" s="31"/>
      <c r="KAM118" s="19"/>
      <c r="KAN118" s="19"/>
      <c r="KAO118" s="31"/>
      <c r="KAP118" s="31"/>
      <c r="KAQ118" s="19"/>
      <c r="KAR118" s="19"/>
      <c r="KAS118" s="19"/>
      <c r="KAT118" s="19"/>
      <c r="KAU118" s="19"/>
      <c r="KAV118" s="19"/>
      <c r="KAW118" s="19"/>
      <c r="KAX118" s="19"/>
      <c r="KAY118" s="19"/>
      <c r="KAZ118" s="31"/>
      <c r="KBA118" s="31"/>
      <c r="KBB118" s="31"/>
      <c r="KBC118" s="31"/>
      <c r="KBD118" s="95"/>
      <c r="KBE118" s="31"/>
      <c r="KBF118" s="46"/>
      <c r="KBG118" s="31"/>
      <c r="KBH118" s="31"/>
      <c r="KBI118" s="31"/>
      <c r="KBJ118" s="31"/>
      <c r="KBK118" s="31"/>
      <c r="KBL118" s="118"/>
      <c r="KBM118" s="19"/>
      <c r="KBN118" s="19"/>
      <c r="KBO118" s="19"/>
      <c r="KBP118" s="31"/>
      <c r="KBQ118" s="19"/>
      <c r="KBR118" s="19"/>
      <c r="KBS118" s="31"/>
      <c r="KBT118" s="31"/>
      <c r="KBU118" s="19"/>
      <c r="KBV118" s="19"/>
      <c r="KBW118" s="19"/>
      <c r="KBX118" s="19"/>
      <c r="KBY118" s="19"/>
      <c r="KBZ118" s="19"/>
      <c r="KCA118" s="19"/>
      <c r="KCB118" s="19"/>
      <c r="KCC118" s="19"/>
      <c r="KCD118" s="31"/>
      <c r="KCE118" s="31"/>
      <c r="KCF118" s="31"/>
      <c r="KCG118" s="31"/>
      <c r="KCH118" s="95"/>
      <c r="KCI118" s="31"/>
      <c r="KCJ118" s="46"/>
      <c r="KCK118" s="31"/>
      <c r="KCL118" s="31"/>
      <c r="KCM118" s="31"/>
      <c r="KCN118" s="31"/>
      <c r="KCO118" s="31"/>
      <c r="KCP118" s="118"/>
      <c r="KCQ118" s="19"/>
      <c r="KCR118" s="19"/>
      <c r="KCS118" s="19"/>
      <c r="KCT118" s="31"/>
      <c r="KCU118" s="19"/>
      <c r="KCV118" s="19"/>
      <c r="KCW118" s="31"/>
      <c r="KCX118" s="31"/>
      <c r="KCY118" s="19"/>
      <c r="KCZ118" s="19"/>
      <c r="KDA118" s="19"/>
      <c r="KDB118" s="19"/>
      <c r="KDC118" s="19"/>
      <c r="KDD118" s="19"/>
      <c r="KDE118" s="19"/>
      <c r="KDF118" s="19"/>
      <c r="KDG118" s="19"/>
      <c r="KDH118" s="31"/>
      <c r="KDI118" s="31"/>
      <c r="KDJ118" s="31"/>
      <c r="KDK118" s="31"/>
      <c r="KDL118" s="95"/>
      <c r="KDM118" s="31"/>
      <c r="KDN118" s="46"/>
      <c r="KDO118" s="31"/>
      <c r="KDP118" s="31"/>
      <c r="KDQ118" s="31"/>
      <c r="KDR118" s="31"/>
      <c r="KDS118" s="31"/>
      <c r="KDT118" s="118"/>
      <c r="KDU118" s="19"/>
      <c r="KDV118" s="19"/>
      <c r="KDW118" s="19"/>
      <c r="KDX118" s="31"/>
      <c r="KDY118" s="19"/>
      <c r="KDZ118" s="19"/>
      <c r="KEA118" s="31"/>
      <c r="KEB118" s="31"/>
      <c r="KEC118" s="19"/>
      <c r="KED118" s="19"/>
      <c r="KEE118" s="19"/>
      <c r="KEF118" s="19"/>
      <c r="KEG118" s="19"/>
      <c r="KEH118" s="19"/>
      <c r="KEI118" s="19"/>
      <c r="KEJ118" s="19"/>
      <c r="KEK118" s="19"/>
      <c r="KEL118" s="31"/>
      <c r="KEM118" s="31"/>
      <c r="KEN118" s="31"/>
      <c r="KEO118" s="31"/>
      <c r="KEP118" s="95"/>
      <c r="KEQ118" s="31"/>
      <c r="KER118" s="46"/>
      <c r="KES118" s="31"/>
      <c r="KET118" s="31"/>
      <c r="KEU118" s="31"/>
      <c r="KEV118" s="31"/>
      <c r="KEW118" s="31"/>
      <c r="KEX118" s="118"/>
      <c r="KEY118" s="19"/>
      <c r="KEZ118" s="19"/>
      <c r="KFA118" s="19"/>
      <c r="KFB118" s="31"/>
      <c r="KFC118" s="19"/>
      <c r="KFD118" s="19"/>
      <c r="KFE118" s="31"/>
      <c r="KFF118" s="31"/>
      <c r="KFG118" s="19"/>
      <c r="KFH118" s="19"/>
      <c r="KFI118" s="19"/>
      <c r="KFJ118" s="19"/>
      <c r="KFK118" s="19"/>
      <c r="KFL118" s="19"/>
      <c r="KFM118" s="19"/>
      <c r="KFN118" s="19"/>
      <c r="KFO118" s="19"/>
      <c r="KFP118" s="31"/>
      <c r="KFQ118" s="31"/>
      <c r="KFR118" s="31"/>
      <c r="KFS118" s="31"/>
      <c r="KFT118" s="95"/>
      <c r="KFU118" s="31"/>
      <c r="KFV118" s="46"/>
      <c r="KFW118" s="31"/>
      <c r="KFX118" s="31"/>
      <c r="KFY118" s="31"/>
      <c r="KFZ118" s="31"/>
      <c r="KGA118" s="31"/>
      <c r="KGB118" s="118"/>
      <c r="KGC118" s="19"/>
      <c r="KGD118" s="19"/>
      <c r="KGE118" s="19"/>
      <c r="KGF118" s="31"/>
      <c r="KGG118" s="19"/>
      <c r="KGH118" s="19"/>
      <c r="KGI118" s="31"/>
      <c r="KGJ118" s="31"/>
      <c r="KGK118" s="19"/>
      <c r="KGL118" s="19"/>
      <c r="KGM118" s="19"/>
      <c r="KGN118" s="19"/>
      <c r="KGO118" s="19"/>
      <c r="KGP118" s="19"/>
      <c r="KGQ118" s="19"/>
      <c r="KGR118" s="19"/>
      <c r="KGS118" s="19"/>
      <c r="KGT118" s="31"/>
      <c r="KGU118" s="31"/>
      <c r="KGV118" s="31"/>
      <c r="KGW118" s="31"/>
      <c r="KGX118" s="95"/>
      <c r="KGY118" s="31"/>
      <c r="KGZ118" s="46"/>
      <c r="KHA118" s="31"/>
      <c r="KHB118" s="31"/>
      <c r="KHC118" s="31"/>
      <c r="KHD118" s="31"/>
      <c r="KHE118" s="31"/>
      <c r="KHF118" s="118"/>
      <c r="KHG118" s="19"/>
      <c r="KHH118" s="19"/>
      <c r="KHI118" s="19"/>
      <c r="KHJ118" s="31"/>
      <c r="KHK118" s="19"/>
      <c r="KHL118" s="19"/>
      <c r="KHM118" s="31"/>
      <c r="KHN118" s="31"/>
      <c r="KHO118" s="19"/>
      <c r="KHP118" s="19"/>
      <c r="KHQ118" s="19"/>
      <c r="KHR118" s="19"/>
      <c r="KHS118" s="19"/>
      <c r="KHT118" s="19"/>
      <c r="KHU118" s="19"/>
      <c r="KHV118" s="19"/>
      <c r="KHW118" s="19"/>
      <c r="KHX118" s="31"/>
      <c r="KHY118" s="31"/>
      <c r="KHZ118" s="31"/>
      <c r="KIA118" s="31"/>
      <c r="KIB118" s="95"/>
      <c r="KIC118" s="31"/>
      <c r="KID118" s="46"/>
      <c r="KIE118" s="31"/>
      <c r="KIF118" s="31"/>
      <c r="KIG118" s="31"/>
      <c r="KIH118" s="31"/>
      <c r="KII118" s="31"/>
      <c r="KIJ118" s="118"/>
      <c r="KIK118" s="19"/>
      <c r="KIL118" s="19"/>
      <c r="KIM118" s="19"/>
      <c r="KIN118" s="31"/>
      <c r="KIO118" s="19"/>
      <c r="KIP118" s="19"/>
      <c r="KIQ118" s="31"/>
      <c r="KIR118" s="31"/>
      <c r="KIS118" s="19"/>
      <c r="KIT118" s="19"/>
      <c r="KIU118" s="19"/>
      <c r="KIV118" s="19"/>
      <c r="KIW118" s="19"/>
      <c r="KIX118" s="19"/>
      <c r="KIY118" s="19"/>
      <c r="KIZ118" s="19"/>
      <c r="KJA118" s="19"/>
      <c r="KJB118" s="31"/>
      <c r="KJC118" s="31"/>
      <c r="KJD118" s="31"/>
      <c r="KJE118" s="31"/>
      <c r="KJF118" s="95"/>
      <c r="KJG118" s="31"/>
      <c r="KJH118" s="46"/>
      <c r="KJI118" s="31"/>
      <c r="KJJ118" s="31"/>
      <c r="KJK118" s="31"/>
      <c r="KJL118" s="31"/>
      <c r="KJM118" s="31"/>
      <c r="KJN118" s="118"/>
      <c r="KJO118" s="19"/>
      <c r="KJP118" s="19"/>
      <c r="KJQ118" s="19"/>
      <c r="KJR118" s="31"/>
      <c r="KJS118" s="19"/>
      <c r="KJT118" s="19"/>
      <c r="KJU118" s="31"/>
      <c r="KJV118" s="31"/>
      <c r="KJW118" s="19"/>
      <c r="KJX118" s="19"/>
      <c r="KJY118" s="19"/>
      <c r="KJZ118" s="19"/>
      <c r="KKA118" s="19"/>
      <c r="KKB118" s="19"/>
      <c r="KKC118" s="19"/>
      <c r="KKD118" s="19"/>
      <c r="KKE118" s="19"/>
      <c r="KKF118" s="31"/>
      <c r="KKG118" s="31"/>
      <c r="KKH118" s="31"/>
      <c r="KKI118" s="31"/>
      <c r="KKJ118" s="95"/>
      <c r="KKK118" s="31"/>
      <c r="KKL118" s="46"/>
      <c r="KKM118" s="31"/>
      <c r="KKN118" s="31"/>
      <c r="KKO118" s="31"/>
      <c r="KKP118" s="31"/>
      <c r="KKQ118" s="31"/>
      <c r="KKR118" s="118"/>
      <c r="KKS118" s="19"/>
      <c r="KKT118" s="19"/>
      <c r="KKU118" s="19"/>
      <c r="KKV118" s="31"/>
      <c r="KKW118" s="19"/>
      <c r="KKX118" s="19"/>
      <c r="KKY118" s="31"/>
      <c r="KKZ118" s="31"/>
      <c r="KLA118" s="19"/>
      <c r="KLB118" s="19"/>
      <c r="KLC118" s="19"/>
      <c r="KLD118" s="19"/>
      <c r="KLE118" s="19"/>
      <c r="KLF118" s="19"/>
      <c r="KLG118" s="19"/>
      <c r="KLH118" s="19"/>
      <c r="KLI118" s="19"/>
      <c r="KLJ118" s="31"/>
      <c r="KLK118" s="31"/>
      <c r="KLL118" s="31"/>
      <c r="KLM118" s="31"/>
      <c r="KLN118" s="95"/>
      <c r="KLO118" s="31"/>
      <c r="KLP118" s="46"/>
      <c r="KLQ118" s="31"/>
      <c r="KLR118" s="31"/>
      <c r="KLS118" s="31"/>
      <c r="KLT118" s="31"/>
      <c r="KLU118" s="31"/>
      <c r="KLV118" s="118"/>
      <c r="KLW118" s="19"/>
      <c r="KLX118" s="19"/>
      <c r="KLY118" s="19"/>
      <c r="KLZ118" s="31"/>
      <c r="KMA118" s="19"/>
      <c r="KMB118" s="19"/>
      <c r="KMC118" s="31"/>
      <c r="KMD118" s="31"/>
      <c r="KME118" s="19"/>
      <c r="KMF118" s="19"/>
      <c r="KMG118" s="19"/>
      <c r="KMH118" s="19"/>
      <c r="KMI118" s="19"/>
      <c r="KMJ118" s="19"/>
      <c r="KMK118" s="19"/>
      <c r="KML118" s="19"/>
      <c r="KMM118" s="19"/>
      <c r="KMN118" s="31"/>
      <c r="KMO118" s="31"/>
      <c r="KMP118" s="31"/>
      <c r="KMQ118" s="31"/>
      <c r="KMR118" s="95"/>
      <c r="KMS118" s="31"/>
      <c r="KMT118" s="46"/>
      <c r="KMU118" s="31"/>
      <c r="KMV118" s="31"/>
      <c r="KMW118" s="31"/>
      <c r="KMX118" s="31"/>
      <c r="KMY118" s="31"/>
      <c r="KMZ118" s="118"/>
      <c r="KNA118" s="19"/>
      <c r="KNB118" s="19"/>
      <c r="KNC118" s="19"/>
      <c r="KND118" s="31"/>
      <c r="KNE118" s="19"/>
      <c r="KNF118" s="19"/>
      <c r="KNG118" s="31"/>
      <c r="KNH118" s="31"/>
      <c r="KNI118" s="19"/>
      <c r="KNJ118" s="19"/>
      <c r="KNK118" s="19"/>
      <c r="KNL118" s="19"/>
      <c r="KNM118" s="19"/>
      <c r="KNN118" s="19"/>
      <c r="KNO118" s="19"/>
      <c r="KNP118" s="19"/>
      <c r="KNQ118" s="19"/>
      <c r="KNR118" s="31"/>
      <c r="KNS118" s="31"/>
      <c r="KNT118" s="31"/>
      <c r="KNU118" s="31"/>
      <c r="KNV118" s="95"/>
      <c r="KNW118" s="31"/>
      <c r="KNX118" s="46"/>
      <c r="KNY118" s="31"/>
      <c r="KNZ118" s="31"/>
      <c r="KOA118" s="31"/>
      <c r="KOB118" s="31"/>
      <c r="KOC118" s="31"/>
      <c r="KOD118" s="118"/>
      <c r="KOE118" s="19"/>
      <c r="KOF118" s="19"/>
      <c r="KOG118" s="19"/>
      <c r="KOH118" s="31"/>
      <c r="KOI118" s="19"/>
      <c r="KOJ118" s="19"/>
      <c r="KOK118" s="31"/>
      <c r="KOL118" s="31"/>
      <c r="KOM118" s="19"/>
      <c r="KON118" s="19"/>
      <c r="KOO118" s="19"/>
      <c r="KOP118" s="19"/>
      <c r="KOQ118" s="19"/>
      <c r="KOR118" s="19"/>
      <c r="KOS118" s="19"/>
      <c r="KOT118" s="19"/>
      <c r="KOU118" s="19"/>
      <c r="KOV118" s="31"/>
      <c r="KOW118" s="31"/>
      <c r="KOX118" s="31"/>
      <c r="KOY118" s="31"/>
      <c r="KOZ118" s="95"/>
      <c r="KPA118" s="31"/>
      <c r="KPB118" s="46"/>
      <c r="KPC118" s="31"/>
      <c r="KPD118" s="31"/>
      <c r="KPE118" s="31"/>
      <c r="KPF118" s="31"/>
      <c r="KPG118" s="31"/>
      <c r="KPH118" s="118"/>
      <c r="KPI118" s="19"/>
      <c r="KPJ118" s="19"/>
      <c r="KPK118" s="19"/>
      <c r="KPL118" s="31"/>
      <c r="KPM118" s="19"/>
      <c r="KPN118" s="19"/>
      <c r="KPO118" s="31"/>
      <c r="KPP118" s="31"/>
      <c r="KPQ118" s="19"/>
      <c r="KPR118" s="19"/>
      <c r="KPS118" s="19"/>
      <c r="KPT118" s="19"/>
      <c r="KPU118" s="19"/>
      <c r="KPV118" s="19"/>
      <c r="KPW118" s="19"/>
      <c r="KPX118" s="19"/>
      <c r="KPY118" s="19"/>
      <c r="KPZ118" s="31"/>
      <c r="KQA118" s="31"/>
      <c r="KQB118" s="31"/>
      <c r="KQC118" s="31"/>
      <c r="KQD118" s="95"/>
      <c r="KQE118" s="31"/>
      <c r="KQF118" s="46"/>
      <c r="KQG118" s="31"/>
      <c r="KQH118" s="31"/>
      <c r="KQI118" s="31"/>
      <c r="KQJ118" s="31"/>
      <c r="KQK118" s="31"/>
      <c r="KQL118" s="118"/>
      <c r="KQM118" s="19"/>
      <c r="KQN118" s="19"/>
      <c r="KQO118" s="19"/>
      <c r="KQP118" s="31"/>
      <c r="KQQ118" s="19"/>
      <c r="KQR118" s="19"/>
      <c r="KQS118" s="31"/>
      <c r="KQT118" s="31"/>
      <c r="KQU118" s="19"/>
      <c r="KQV118" s="19"/>
      <c r="KQW118" s="19"/>
      <c r="KQX118" s="19"/>
      <c r="KQY118" s="19"/>
      <c r="KQZ118" s="19"/>
      <c r="KRA118" s="19"/>
      <c r="KRB118" s="19"/>
      <c r="KRC118" s="19"/>
      <c r="KRD118" s="31"/>
      <c r="KRE118" s="31"/>
      <c r="KRF118" s="31"/>
      <c r="KRG118" s="31"/>
      <c r="KRH118" s="95"/>
      <c r="KRI118" s="31"/>
      <c r="KRJ118" s="46"/>
      <c r="KRK118" s="31"/>
      <c r="KRL118" s="31"/>
      <c r="KRM118" s="31"/>
      <c r="KRN118" s="31"/>
      <c r="KRO118" s="31"/>
      <c r="KRP118" s="118"/>
      <c r="KRQ118" s="19"/>
      <c r="KRR118" s="19"/>
      <c r="KRS118" s="19"/>
      <c r="KRT118" s="31"/>
      <c r="KRU118" s="19"/>
      <c r="KRV118" s="19"/>
      <c r="KRW118" s="31"/>
      <c r="KRX118" s="31"/>
      <c r="KRY118" s="19"/>
      <c r="KRZ118" s="19"/>
      <c r="KSA118" s="19"/>
      <c r="KSB118" s="19"/>
      <c r="KSC118" s="19"/>
      <c r="KSD118" s="19"/>
      <c r="KSE118" s="19"/>
      <c r="KSF118" s="19"/>
      <c r="KSG118" s="19"/>
      <c r="KSH118" s="31"/>
      <c r="KSI118" s="31"/>
      <c r="KSJ118" s="31"/>
      <c r="KSK118" s="31"/>
      <c r="KSL118" s="95"/>
      <c r="KSM118" s="31"/>
      <c r="KSN118" s="46"/>
      <c r="KSO118" s="31"/>
      <c r="KSP118" s="31"/>
      <c r="KSQ118" s="31"/>
      <c r="KSR118" s="31"/>
      <c r="KSS118" s="31"/>
      <c r="KST118" s="118"/>
      <c r="KSU118" s="19"/>
      <c r="KSV118" s="19"/>
      <c r="KSW118" s="19"/>
      <c r="KSX118" s="31"/>
      <c r="KSY118" s="19"/>
      <c r="KSZ118" s="19"/>
      <c r="KTA118" s="31"/>
      <c r="KTB118" s="31"/>
      <c r="KTC118" s="19"/>
      <c r="KTD118" s="19"/>
      <c r="KTE118" s="19"/>
      <c r="KTF118" s="19"/>
      <c r="KTG118" s="19"/>
      <c r="KTH118" s="19"/>
      <c r="KTI118" s="19"/>
      <c r="KTJ118" s="19"/>
      <c r="KTK118" s="19"/>
      <c r="KTL118" s="31"/>
      <c r="KTM118" s="31"/>
      <c r="KTN118" s="31"/>
      <c r="KTO118" s="31"/>
      <c r="KTP118" s="95"/>
      <c r="KTQ118" s="31"/>
      <c r="KTR118" s="46"/>
      <c r="KTS118" s="31"/>
      <c r="KTT118" s="31"/>
      <c r="KTU118" s="31"/>
      <c r="KTV118" s="31"/>
      <c r="KTW118" s="31"/>
      <c r="KTX118" s="118"/>
      <c r="KTY118" s="19"/>
      <c r="KTZ118" s="19"/>
      <c r="KUA118" s="19"/>
      <c r="KUB118" s="31"/>
      <c r="KUC118" s="19"/>
      <c r="KUD118" s="19"/>
      <c r="KUE118" s="31"/>
      <c r="KUF118" s="31"/>
      <c r="KUG118" s="19"/>
      <c r="KUH118" s="19"/>
      <c r="KUI118" s="19"/>
      <c r="KUJ118" s="19"/>
      <c r="KUK118" s="19"/>
      <c r="KUL118" s="19"/>
      <c r="KUM118" s="19"/>
      <c r="KUN118" s="19"/>
      <c r="KUO118" s="19"/>
      <c r="KUP118" s="31"/>
      <c r="KUQ118" s="31"/>
      <c r="KUR118" s="31"/>
      <c r="KUS118" s="31"/>
      <c r="KUT118" s="95"/>
      <c r="KUU118" s="31"/>
      <c r="KUV118" s="46"/>
      <c r="KUW118" s="31"/>
      <c r="KUX118" s="31"/>
      <c r="KUY118" s="31"/>
      <c r="KUZ118" s="31"/>
      <c r="KVA118" s="31"/>
      <c r="KVB118" s="118"/>
      <c r="KVC118" s="19"/>
      <c r="KVD118" s="19"/>
      <c r="KVE118" s="19"/>
      <c r="KVF118" s="31"/>
      <c r="KVG118" s="19"/>
      <c r="KVH118" s="19"/>
      <c r="KVI118" s="31"/>
      <c r="KVJ118" s="31"/>
      <c r="KVK118" s="19"/>
      <c r="KVL118" s="19"/>
      <c r="KVM118" s="19"/>
      <c r="KVN118" s="19"/>
      <c r="KVO118" s="19"/>
      <c r="KVP118" s="19"/>
      <c r="KVQ118" s="19"/>
      <c r="KVR118" s="19"/>
      <c r="KVS118" s="19"/>
      <c r="KVT118" s="31"/>
      <c r="KVU118" s="31"/>
      <c r="KVV118" s="31"/>
      <c r="KVW118" s="31"/>
      <c r="KVX118" s="95"/>
      <c r="KVY118" s="31"/>
      <c r="KVZ118" s="46"/>
      <c r="KWA118" s="31"/>
      <c r="KWB118" s="31"/>
      <c r="KWC118" s="31"/>
      <c r="KWD118" s="31"/>
      <c r="KWE118" s="31"/>
      <c r="KWF118" s="118"/>
      <c r="KWG118" s="19"/>
      <c r="KWH118" s="19"/>
      <c r="KWI118" s="19"/>
      <c r="KWJ118" s="31"/>
      <c r="KWK118" s="19"/>
      <c r="KWL118" s="19"/>
      <c r="KWM118" s="31"/>
      <c r="KWN118" s="31"/>
      <c r="KWO118" s="19"/>
      <c r="KWP118" s="19"/>
      <c r="KWQ118" s="19"/>
      <c r="KWR118" s="19"/>
      <c r="KWS118" s="19"/>
      <c r="KWT118" s="19"/>
      <c r="KWU118" s="19"/>
      <c r="KWV118" s="19"/>
      <c r="KWW118" s="19"/>
      <c r="KWX118" s="31"/>
      <c r="KWY118" s="31"/>
      <c r="KWZ118" s="31"/>
      <c r="KXA118" s="31"/>
      <c r="KXB118" s="95"/>
      <c r="KXC118" s="31"/>
      <c r="KXD118" s="46"/>
      <c r="KXE118" s="31"/>
      <c r="KXF118" s="31"/>
      <c r="KXG118" s="31"/>
      <c r="KXH118" s="31"/>
      <c r="KXI118" s="31"/>
      <c r="KXJ118" s="118"/>
      <c r="KXK118" s="19"/>
      <c r="KXL118" s="19"/>
      <c r="KXM118" s="19"/>
      <c r="KXN118" s="31"/>
      <c r="KXO118" s="19"/>
      <c r="KXP118" s="19"/>
      <c r="KXQ118" s="31"/>
      <c r="KXR118" s="31"/>
      <c r="KXS118" s="19"/>
      <c r="KXT118" s="19"/>
      <c r="KXU118" s="19"/>
      <c r="KXV118" s="19"/>
      <c r="KXW118" s="19"/>
      <c r="KXX118" s="19"/>
      <c r="KXY118" s="19"/>
      <c r="KXZ118" s="19"/>
      <c r="KYA118" s="19"/>
      <c r="KYB118" s="31"/>
      <c r="KYC118" s="31"/>
      <c r="KYD118" s="31"/>
      <c r="KYE118" s="31"/>
      <c r="KYF118" s="95"/>
      <c r="KYG118" s="31"/>
      <c r="KYH118" s="46"/>
      <c r="KYI118" s="31"/>
      <c r="KYJ118" s="31"/>
      <c r="KYK118" s="31"/>
      <c r="KYL118" s="31"/>
      <c r="KYM118" s="31"/>
      <c r="KYN118" s="118"/>
      <c r="KYO118" s="19"/>
      <c r="KYP118" s="19"/>
      <c r="KYQ118" s="19"/>
      <c r="KYR118" s="31"/>
      <c r="KYS118" s="19"/>
      <c r="KYT118" s="19"/>
      <c r="KYU118" s="31"/>
      <c r="KYV118" s="31"/>
      <c r="KYW118" s="19"/>
      <c r="KYX118" s="19"/>
      <c r="KYY118" s="19"/>
      <c r="KYZ118" s="19"/>
      <c r="KZA118" s="19"/>
      <c r="KZB118" s="19"/>
      <c r="KZC118" s="19"/>
      <c r="KZD118" s="19"/>
      <c r="KZE118" s="19"/>
      <c r="KZF118" s="31"/>
      <c r="KZG118" s="31"/>
      <c r="KZH118" s="31"/>
      <c r="KZI118" s="31"/>
      <c r="KZJ118" s="95"/>
      <c r="KZK118" s="31"/>
      <c r="KZL118" s="46"/>
      <c r="KZM118" s="31"/>
      <c r="KZN118" s="31"/>
      <c r="KZO118" s="31"/>
      <c r="KZP118" s="31"/>
      <c r="KZQ118" s="31"/>
      <c r="KZR118" s="118"/>
      <c r="KZS118" s="19"/>
      <c r="KZT118" s="19"/>
      <c r="KZU118" s="19"/>
      <c r="KZV118" s="31"/>
      <c r="KZW118" s="19"/>
      <c r="KZX118" s="19"/>
      <c r="KZY118" s="31"/>
      <c r="KZZ118" s="31"/>
      <c r="LAA118" s="19"/>
      <c r="LAB118" s="19"/>
      <c r="LAC118" s="19"/>
      <c r="LAD118" s="19"/>
      <c r="LAE118" s="19"/>
      <c r="LAF118" s="19"/>
      <c r="LAG118" s="19"/>
      <c r="LAH118" s="19"/>
      <c r="LAI118" s="19"/>
      <c r="LAJ118" s="31"/>
      <c r="LAK118" s="31"/>
      <c r="LAL118" s="31"/>
      <c r="LAM118" s="31"/>
      <c r="LAN118" s="95"/>
      <c r="LAO118" s="31"/>
      <c r="LAP118" s="46"/>
      <c r="LAQ118" s="31"/>
      <c r="LAR118" s="31"/>
      <c r="LAS118" s="31"/>
      <c r="LAT118" s="31"/>
      <c r="LAU118" s="31"/>
      <c r="LAV118" s="118"/>
      <c r="LAW118" s="19"/>
      <c r="LAX118" s="19"/>
      <c r="LAY118" s="19"/>
      <c r="LAZ118" s="31"/>
      <c r="LBA118" s="19"/>
      <c r="LBB118" s="19"/>
      <c r="LBC118" s="31"/>
      <c r="LBD118" s="31"/>
      <c r="LBE118" s="19"/>
      <c r="LBF118" s="19"/>
      <c r="LBG118" s="19"/>
      <c r="LBH118" s="19"/>
      <c r="LBI118" s="19"/>
      <c r="LBJ118" s="19"/>
      <c r="LBK118" s="19"/>
      <c r="LBL118" s="19"/>
      <c r="LBM118" s="19"/>
      <c r="LBN118" s="31"/>
      <c r="LBO118" s="31"/>
      <c r="LBP118" s="31"/>
      <c r="LBQ118" s="31"/>
      <c r="LBR118" s="95"/>
      <c r="LBS118" s="31"/>
      <c r="LBT118" s="46"/>
      <c r="LBU118" s="31"/>
      <c r="LBV118" s="31"/>
      <c r="LBW118" s="31"/>
      <c r="LBX118" s="31"/>
      <c r="LBY118" s="31"/>
      <c r="LBZ118" s="118"/>
      <c r="LCA118" s="19"/>
      <c r="LCB118" s="19"/>
      <c r="LCC118" s="19"/>
      <c r="LCD118" s="31"/>
      <c r="LCE118" s="19"/>
      <c r="LCF118" s="19"/>
      <c r="LCG118" s="31"/>
      <c r="LCH118" s="31"/>
      <c r="LCI118" s="19"/>
      <c r="LCJ118" s="19"/>
      <c r="LCK118" s="19"/>
      <c r="LCL118" s="19"/>
      <c r="LCM118" s="19"/>
      <c r="LCN118" s="19"/>
      <c r="LCO118" s="19"/>
      <c r="LCP118" s="19"/>
      <c r="LCQ118" s="19"/>
      <c r="LCR118" s="31"/>
      <c r="LCS118" s="31"/>
      <c r="LCT118" s="31"/>
      <c r="LCU118" s="31"/>
      <c r="LCV118" s="95"/>
      <c r="LCW118" s="31"/>
      <c r="LCX118" s="46"/>
      <c r="LCY118" s="31"/>
      <c r="LCZ118" s="31"/>
      <c r="LDA118" s="31"/>
      <c r="LDB118" s="31"/>
      <c r="LDC118" s="31"/>
      <c r="LDD118" s="118"/>
      <c r="LDE118" s="19"/>
      <c r="LDF118" s="19"/>
      <c r="LDG118" s="19"/>
      <c r="LDH118" s="31"/>
      <c r="LDI118" s="19"/>
      <c r="LDJ118" s="19"/>
      <c r="LDK118" s="31"/>
      <c r="LDL118" s="31"/>
      <c r="LDM118" s="19"/>
      <c r="LDN118" s="19"/>
      <c r="LDO118" s="19"/>
      <c r="LDP118" s="19"/>
      <c r="LDQ118" s="19"/>
      <c r="LDR118" s="19"/>
      <c r="LDS118" s="19"/>
      <c r="LDT118" s="19"/>
      <c r="LDU118" s="19"/>
      <c r="LDV118" s="31"/>
      <c r="LDW118" s="31"/>
      <c r="LDX118" s="31"/>
      <c r="LDY118" s="31"/>
      <c r="LDZ118" s="95"/>
      <c r="LEA118" s="31"/>
      <c r="LEB118" s="46"/>
      <c r="LEC118" s="31"/>
      <c r="LED118" s="31"/>
      <c r="LEE118" s="31"/>
      <c r="LEF118" s="31"/>
      <c r="LEG118" s="31"/>
      <c r="LEH118" s="118"/>
      <c r="LEI118" s="19"/>
      <c r="LEJ118" s="19"/>
      <c r="LEK118" s="19"/>
      <c r="LEL118" s="31"/>
      <c r="LEM118" s="19"/>
      <c r="LEN118" s="19"/>
      <c r="LEO118" s="31"/>
      <c r="LEP118" s="31"/>
      <c r="LEQ118" s="19"/>
      <c r="LER118" s="19"/>
      <c r="LES118" s="19"/>
      <c r="LET118" s="19"/>
      <c r="LEU118" s="19"/>
      <c r="LEV118" s="19"/>
      <c r="LEW118" s="19"/>
      <c r="LEX118" s="19"/>
      <c r="LEY118" s="19"/>
      <c r="LEZ118" s="31"/>
      <c r="LFA118" s="31"/>
      <c r="LFB118" s="31"/>
      <c r="LFC118" s="31"/>
      <c r="LFD118" s="95"/>
      <c r="LFE118" s="31"/>
      <c r="LFF118" s="46"/>
      <c r="LFG118" s="31"/>
      <c r="LFH118" s="31"/>
      <c r="LFI118" s="31"/>
      <c r="LFJ118" s="31"/>
      <c r="LFK118" s="31"/>
      <c r="LFL118" s="118"/>
      <c r="LFM118" s="19"/>
      <c r="LFN118" s="19"/>
      <c r="LFO118" s="19"/>
      <c r="LFP118" s="31"/>
      <c r="LFQ118" s="19"/>
      <c r="LFR118" s="19"/>
      <c r="LFS118" s="31"/>
      <c r="LFT118" s="31"/>
      <c r="LFU118" s="19"/>
      <c r="LFV118" s="19"/>
      <c r="LFW118" s="19"/>
      <c r="LFX118" s="19"/>
      <c r="LFY118" s="19"/>
      <c r="LFZ118" s="19"/>
      <c r="LGA118" s="19"/>
      <c r="LGB118" s="19"/>
      <c r="LGC118" s="19"/>
      <c r="LGD118" s="31"/>
      <c r="LGE118" s="31"/>
      <c r="LGF118" s="31"/>
      <c r="LGG118" s="31"/>
      <c r="LGH118" s="95"/>
      <c r="LGI118" s="31"/>
      <c r="LGJ118" s="46"/>
      <c r="LGK118" s="31"/>
      <c r="LGL118" s="31"/>
      <c r="LGM118" s="31"/>
      <c r="LGN118" s="31"/>
      <c r="LGO118" s="31"/>
      <c r="LGP118" s="118"/>
      <c r="LGQ118" s="19"/>
      <c r="LGR118" s="19"/>
      <c r="LGS118" s="19"/>
      <c r="LGT118" s="31"/>
      <c r="LGU118" s="19"/>
      <c r="LGV118" s="19"/>
      <c r="LGW118" s="31"/>
      <c r="LGX118" s="31"/>
      <c r="LGY118" s="19"/>
      <c r="LGZ118" s="19"/>
      <c r="LHA118" s="19"/>
      <c r="LHB118" s="19"/>
      <c r="LHC118" s="19"/>
      <c r="LHD118" s="19"/>
      <c r="LHE118" s="19"/>
      <c r="LHF118" s="19"/>
      <c r="LHG118" s="19"/>
      <c r="LHH118" s="31"/>
      <c r="LHI118" s="31"/>
      <c r="LHJ118" s="31"/>
      <c r="LHK118" s="31"/>
      <c r="LHL118" s="95"/>
      <c r="LHM118" s="31"/>
      <c r="LHN118" s="46"/>
      <c r="LHO118" s="31"/>
      <c r="LHP118" s="31"/>
      <c r="LHQ118" s="31"/>
      <c r="LHR118" s="31"/>
      <c r="LHS118" s="31"/>
      <c r="LHT118" s="118"/>
      <c r="LHU118" s="19"/>
      <c r="LHV118" s="19"/>
      <c r="LHW118" s="19"/>
      <c r="LHX118" s="31"/>
      <c r="LHY118" s="19"/>
      <c r="LHZ118" s="19"/>
      <c r="LIA118" s="31"/>
      <c r="LIB118" s="31"/>
      <c r="LIC118" s="19"/>
      <c r="LID118" s="19"/>
      <c r="LIE118" s="19"/>
      <c r="LIF118" s="19"/>
      <c r="LIG118" s="19"/>
      <c r="LIH118" s="19"/>
      <c r="LII118" s="19"/>
      <c r="LIJ118" s="19"/>
      <c r="LIK118" s="19"/>
      <c r="LIL118" s="31"/>
      <c r="LIM118" s="31"/>
      <c r="LIN118" s="31"/>
      <c r="LIO118" s="31"/>
      <c r="LIP118" s="95"/>
      <c r="LIQ118" s="31"/>
      <c r="LIR118" s="46"/>
      <c r="LIS118" s="31"/>
      <c r="LIT118" s="31"/>
      <c r="LIU118" s="31"/>
      <c r="LIV118" s="31"/>
      <c r="LIW118" s="31"/>
      <c r="LIX118" s="118"/>
      <c r="LIY118" s="19"/>
      <c r="LIZ118" s="19"/>
      <c r="LJA118" s="19"/>
      <c r="LJB118" s="31"/>
      <c r="LJC118" s="19"/>
      <c r="LJD118" s="19"/>
      <c r="LJE118" s="31"/>
      <c r="LJF118" s="31"/>
      <c r="LJG118" s="19"/>
      <c r="LJH118" s="19"/>
      <c r="LJI118" s="19"/>
      <c r="LJJ118" s="19"/>
      <c r="LJK118" s="19"/>
      <c r="LJL118" s="19"/>
      <c r="LJM118" s="19"/>
      <c r="LJN118" s="19"/>
      <c r="LJO118" s="19"/>
      <c r="LJP118" s="31"/>
      <c r="LJQ118" s="31"/>
      <c r="LJR118" s="31"/>
      <c r="LJS118" s="31"/>
      <c r="LJT118" s="95"/>
      <c r="LJU118" s="31"/>
      <c r="LJV118" s="46"/>
      <c r="LJW118" s="31"/>
      <c r="LJX118" s="31"/>
      <c r="LJY118" s="31"/>
      <c r="LJZ118" s="31"/>
      <c r="LKA118" s="31"/>
      <c r="LKB118" s="118"/>
      <c r="LKC118" s="19"/>
      <c r="LKD118" s="19"/>
      <c r="LKE118" s="19"/>
      <c r="LKF118" s="31"/>
      <c r="LKG118" s="19"/>
      <c r="LKH118" s="19"/>
      <c r="LKI118" s="31"/>
      <c r="LKJ118" s="31"/>
      <c r="LKK118" s="19"/>
      <c r="LKL118" s="19"/>
      <c r="LKM118" s="19"/>
      <c r="LKN118" s="19"/>
      <c r="LKO118" s="19"/>
      <c r="LKP118" s="19"/>
      <c r="LKQ118" s="19"/>
      <c r="LKR118" s="19"/>
      <c r="LKS118" s="19"/>
      <c r="LKT118" s="31"/>
      <c r="LKU118" s="31"/>
      <c r="LKV118" s="31"/>
      <c r="LKW118" s="31"/>
      <c r="LKX118" s="95"/>
      <c r="LKY118" s="31"/>
      <c r="LKZ118" s="46"/>
      <c r="LLA118" s="31"/>
      <c r="LLB118" s="31"/>
      <c r="LLC118" s="31"/>
      <c r="LLD118" s="31"/>
      <c r="LLE118" s="31"/>
      <c r="LLF118" s="118"/>
      <c r="LLG118" s="19"/>
      <c r="LLH118" s="19"/>
      <c r="LLI118" s="19"/>
      <c r="LLJ118" s="31"/>
      <c r="LLK118" s="19"/>
      <c r="LLL118" s="19"/>
      <c r="LLM118" s="31"/>
      <c r="LLN118" s="31"/>
      <c r="LLO118" s="19"/>
      <c r="LLP118" s="19"/>
      <c r="LLQ118" s="19"/>
      <c r="LLR118" s="19"/>
      <c r="LLS118" s="19"/>
      <c r="LLT118" s="19"/>
      <c r="LLU118" s="19"/>
      <c r="LLV118" s="19"/>
      <c r="LLW118" s="19"/>
      <c r="LLX118" s="31"/>
      <c r="LLY118" s="31"/>
      <c r="LLZ118" s="31"/>
      <c r="LMA118" s="31"/>
      <c r="LMB118" s="95"/>
      <c r="LMC118" s="31"/>
      <c r="LMD118" s="46"/>
      <c r="LME118" s="31"/>
      <c r="LMF118" s="31"/>
      <c r="LMG118" s="31"/>
      <c r="LMH118" s="31"/>
      <c r="LMI118" s="31"/>
      <c r="LMJ118" s="118"/>
      <c r="LMK118" s="19"/>
      <c r="LML118" s="19"/>
      <c r="LMM118" s="19"/>
      <c r="LMN118" s="31"/>
      <c r="LMO118" s="19"/>
      <c r="LMP118" s="19"/>
      <c r="LMQ118" s="31"/>
      <c r="LMR118" s="31"/>
      <c r="LMS118" s="19"/>
      <c r="LMT118" s="19"/>
      <c r="LMU118" s="19"/>
      <c r="LMV118" s="19"/>
      <c r="LMW118" s="19"/>
      <c r="LMX118" s="19"/>
      <c r="LMY118" s="19"/>
      <c r="LMZ118" s="19"/>
      <c r="LNA118" s="19"/>
      <c r="LNB118" s="31"/>
      <c r="LNC118" s="31"/>
      <c r="LND118" s="31"/>
      <c r="LNE118" s="31"/>
      <c r="LNF118" s="95"/>
      <c r="LNG118" s="31"/>
      <c r="LNH118" s="46"/>
      <c r="LNI118" s="31"/>
      <c r="LNJ118" s="31"/>
      <c r="LNK118" s="31"/>
      <c r="LNL118" s="31"/>
      <c r="LNM118" s="31"/>
      <c r="LNN118" s="118"/>
      <c r="LNO118" s="19"/>
      <c r="LNP118" s="19"/>
      <c r="LNQ118" s="19"/>
      <c r="LNR118" s="31"/>
      <c r="LNS118" s="19"/>
      <c r="LNT118" s="19"/>
      <c r="LNU118" s="31"/>
      <c r="LNV118" s="31"/>
      <c r="LNW118" s="19"/>
      <c r="LNX118" s="19"/>
      <c r="LNY118" s="19"/>
      <c r="LNZ118" s="19"/>
      <c r="LOA118" s="19"/>
      <c r="LOB118" s="19"/>
      <c r="LOC118" s="19"/>
      <c r="LOD118" s="19"/>
      <c r="LOE118" s="19"/>
      <c r="LOF118" s="31"/>
      <c r="LOG118" s="31"/>
      <c r="LOH118" s="31"/>
      <c r="LOI118" s="31"/>
      <c r="LOJ118" s="95"/>
      <c r="LOK118" s="31"/>
      <c r="LOL118" s="46"/>
      <c r="LOM118" s="31"/>
      <c r="LON118" s="31"/>
      <c r="LOO118" s="31"/>
      <c r="LOP118" s="31"/>
      <c r="LOQ118" s="31"/>
      <c r="LOR118" s="118"/>
      <c r="LOS118" s="19"/>
      <c r="LOT118" s="19"/>
      <c r="LOU118" s="19"/>
      <c r="LOV118" s="31"/>
      <c r="LOW118" s="19"/>
      <c r="LOX118" s="19"/>
      <c r="LOY118" s="31"/>
      <c r="LOZ118" s="31"/>
      <c r="LPA118" s="19"/>
      <c r="LPB118" s="19"/>
      <c r="LPC118" s="19"/>
      <c r="LPD118" s="19"/>
      <c r="LPE118" s="19"/>
      <c r="LPF118" s="19"/>
      <c r="LPG118" s="19"/>
      <c r="LPH118" s="19"/>
      <c r="LPI118" s="19"/>
      <c r="LPJ118" s="31"/>
      <c r="LPK118" s="31"/>
      <c r="LPL118" s="31"/>
      <c r="LPM118" s="31"/>
      <c r="LPN118" s="95"/>
      <c r="LPO118" s="31"/>
      <c r="LPP118" s="46"/>
      <c r="LPQ118" s="31"/>
      <c r="LPR118" s="31"/>
      <c r="LPS118" s="31"/>
      <c r="LPT118" s="31"/>
      <c r="LPU118" s="31"/>
      <c r="LPV118" s="118"/>
      <c r="LPW118" s="19"/>
      <c r="LPX118" s="19"/>
      <c r="LPY118" s="19"/>
      <c r="LPZ118" s="31"/>
      <c r="LQA118" s="19"/>
      <c r="LQB118" s="19"/>
      <c r="LQC118" s="31"/>
      <c r="LQD118" s="31"/>
      <c r="LQE118" s="19"/>
      <c r="LQF118" s="19"/>
      <c r="LQG118" s="19"/>
      <c r="LQH118" s="19"/>
      <c r="LQI118" s="19"/>
      <c r="LQJ118" s="19"/>
      <c r="LQK118" s="19"/>
      <c r="LQL118" s="19"/>
      <c r="LQM118" s="19"/>
      <c r="LQN118" s="31"/>
      <c r="LQO118" s="31"/>
      <c r="LQP118" s="31"/>
      <c r="LQQ118" s="31"/>
      <c r="LQR118" s="95"/>
      <c r="LQS118" s="31"/>
      <c r="LQT118" s="46"/>
      <c r="LQU118" s="31"/>
      <c r="LQV118" s="31"/>
      <c r="LQW118" s="31"/>
      <c r="LQX118" s="31"/>
      <c r="LQY118" s="31"/>
      <c r="LQZ118" s="118"/>
      <c r="LRA118" s="19"/>
      <c r="LRB118" s="19"/>
      <c r="LRC118" s="19"/>
      <c r="LRD118" s="31"/>
      <c r="LRE118" s="19"/>
      <c r="LRF118" s="19"/>
      <c r="LRG118" s="31"/>
      <c r="LRH118" s="31"/>
      <c r="LRI118" s="19"/>
      <c r="LRJ118" s="19"/>
      <c r="LRK118" s="19"/>
      <c r="LRL118" s="19"/>
      <c r="LRM118" s="19"/>
      <c r="LRN118" s="19"/>
      <c r="LRO118" s="19"/>
      <c r="LRP118" s="19"/>
      <c r="LRQ118" s="19"/>
      <c r="LRR118" s="31"/>
      <c r="LRS118" s="31"/>
      <c r="LRT118" s="31"/>
      <c r="LRU118" s="31"/>
      <c r="LRV118" s="95"/>
      <c r="LRW118" s="31"/>
      <c r="LRX118" s="46"/>
      <c r="LRY118" s="31"/>
      <c r="LRZ118" s="31"/>
      <c r="LSA118" s="31"/>
      <c r="LSB118" s="31"/>
      <c r="LSC118" s="31"/>
      <c r="LSD118" s="118"/>
      <c r="LSE118" s="19"/>
      <c r="LSF118" s="19"/>
      <c r="LSG118" s="19"/>
      <c r="LSH118" s="31"/>
      <c r="LSI118" s="19"/>
      <c r="LSJ118" s="19"/>
      <c r="LSK118" s="31"/>
      <c r="LSL118" s="31"/>
      <c r="LSM118" s="19"/>
      <c r="LSN118" s="19"/>
      <c r="LSO118" s="19"/>
      <c r="LSP118" s="19"/>
      <c r="LSQ118" s="19"/>
      <c r="LSR118" s="19"/>
      <c r="LSS118" s="19"/>
      <c r="LST118" s="19"/>
      <c r="LSU118" s="19"/>
      <c r="LSV118" s="31"/>
      <c r="LSW118" s="31"/>
      <c r="LSX118" s="31"/>
      <c r="LSY118" s="31"/>
      <c r="LSZ118" s="95"/>
      <c r="LTA118" s="31"/>
      <c r="LTB118" s="46"/>
      <c r="LTC118" s="31"/>
      <c r="LTD118" s="31"/>
      <c r="LTE118" s="31"/>
      <c r="LTF118" s="31"/>
      <c r="LTG118" s="31"/>
      <c r="LTH118" s="118"/>
      <c r="LTI118" s="19"/>
      <c r="LTJ118" s="19"/>
      <c r="LTK118" s="19"/>
      <c r="LTL118" s="31"/>
      <c r="LTM118" s="19"/>
      <c r="LTN118" s="19"/>
      <c r="LTO118" s="31"/>
      <c r="LTP118" s="31"/>
      <c r="LTQ118" s="19"/>
      <c r="LTR118" s="19"/>
      <c r="LTS118" s="19"/>
      <c r="LTT118" s="19"/>
      <c r="LTU118" s="19"/>
      <c r="LTV118" s="19"/>
      <c r="LTW118" s="19"/>
      <c r="LTX118" s="19"/>
      <c r="LTY118" s="19"/>
      <c r="LTZ118" s="31"/>
      <c r="LUA118" s="31"/>
      <c r="LUB118" s="31"/>
      <c r="LUC118" s="31"/>
      <c r="LUD118" s="95"/>
      <c r="LUE118" s="31"/>
      <c r="LUF118" s="46"/>
      <c r="LUG118" s="31"/>
      <c r="LUH118" s="31"/>
      <c r="LUI118" s="31"/>
      <c r="LUJ118" s="31"/>
      <c r="LUK118" s="31"/>
      <c r="LUL118" s="118"/>
      <c r="LUM118" s="19"/>
      <c r="LUN118" s="19"/>
      <c r="LUO118" s="19"/>
      <c r="LUP118" s="31"/>
      <c r="LUQ118" s="19"/>
      <c r="LUR118" s="19"/>
      <c r="LUS118" s="31"/>
      <c r="LUT118" s="31"/>
      <c r="LUU118" s="19"/>
      <c r="LUV118" s="19"/>
      <c r="LUW118" s="19"/>
      <c r="LUX118" s="19"/>
      <c r="LUY118" s="19"/>
      <c r="LUZ118" s="19"/>
      <c r="LVA118" s="19"/>
      <c r="LVB118" s="19"/>
      <c r="LVC118" s="19"/>
      <c r="LVD118" s="31"/>
      <c r="LVE118" s="31"/>
      <c r="LVF118" s="31"/>
      <c r="LVG118" s="31"/>
      <c r="LVH118" s="95"/>
      <c r="LVI118" s="31"/>
      <c r="LVJ118" s="46"/>
      <c r="LVK118" s="31"/>
      <c r="LVL118" s="31"/>
      <c r="LVM118" s="31"/>
      <c r="LVN118" s="31"/>
      <c r="LVO118" s="31"/>
      <c r="LVP118" s="118"/>
      <c r="LVQ118" s="19"/>
      <c r="LVR118" s="19"/>
      <c r="LVS118" s="19"/>
      <c r="LVT118" s="31"/>
      <c r="LVU118" s="19"/>
      <c r="LVV118" s="19"/>
      <c r="LVW118" s="31"/>
      <c r="LVX118" s="31"/>
      <c r="LVY118" s="19"/>
      <c r="LVZ118" s="19"/>
      <c r="LWA118" s="19"/>
      <c r="LWB118" s="19"/>
      <c r="LWC118" s="19"/>
      <c r="LWD118" s="19"/>
      <c r="LWE118" s="19"/>
      <c r="LWF118" s="19"/>
      <c r="LWG118" s="19"/>
      <c r="LWH118" s="31"/>
      <c r="LWI118" s="31"/>
      <c r="LWJ118" s="31"/>
      <c r="LWK118" s="31"/>
      <c r="LWL118" s="95"/>
      <c r="LWM118" s="31"/>
      <c r="LWN118" s="46"/>
      <c r="LWO118" s="31"/>
      <c r="LWP118" s="31"/>
      <c r="LWQ118" s="31"/>
      <c r="LWR118" s="31"/>
      <c r="LWS118" s="31"/>
      <c r="LWT118" s="118"/>
      <c r="LWU118" s="19"/>
      <c r="LWV118" s="19"/>
      <c r="LWW118" s="19"/>
      <c r="LWX118" s="31"/>
      <c r="LWY118" s="19"/>
      <c r="LWZ118" s="19"/>
      <c r="LXA118" s="31"/>
      <c r="LXB118" s="31"/>
      <c r="LXC118" s="19"/>
      <c r="LXD118" s="19"/>
      <c r="LXE118" s="19"/>
      <c r="LXF118" s="19"/>
      <c r="LXG118" s="19"/>
      <c r="LXH118" s="19"/>
      <c r="LXI118" s="19"/>
      <c r="LXJ118" s="19"/>
      <c r="LXK118" s="19"/>
      <c r="LXL118" s="31"/>
      <c r="LXM118" s="31"/>
      <c r="LXN118" s="31"/>
      <c r="LXO118" s="31"/>
      <c r="LXP118" s="95"/>
      <c r="LXQ118" s="31"/>
      <c r="LXR118" s="46"/>
      <c r="LXS118" s="31"/>
      <c r="LXT118" s="31"/>
      <c r="LXU118" s="31"/>
      <c r="LXV118" s="31"/>
      <c r="LXW118" s="31"/>
      <c r="LXX118" s="118"/>
      <c r="LXY118" s="19"/>
      <c r="LXZ118" s="19"/>
      <c r="LYA118" s="19"/>
      <c r="LYB118" s="31"/>
      <c r="LYC118" s="19"/>
      <c r="LYD118" s="19"/>
      <c r="LYE118" s="31"/>
      <c r="LYF118" s="31"/>
      <c r="LYG118" s="19"/>
      <c r="LYH118" s="19"/>
      <c r="LYI118" s="19"/>
      <c r="LYJ118" s="19"/>
      <c r="LYK118" s="19"/>
      <c r="LYL118" s="19"/>
      <c r="LYM118" s="19"/>
      <c r="LYN118" s="19"/>
      <c r="LYO118" s="19"/>
      <c r="LYP118" s="31"/>
      <c r="LYQ118" s="31"/>
      <c r="LYR118" s="31"/>
      <c r="LYS118" s="31"/>
      <c r="LYT118" s="95"/>
      <c r="LYU118" s="31"/>
      <c r="LYV118" s="46"/>
      <c r="LYW118" s="31"/>
      <c r="LYX118" s="31"/>
      <c r="LYY118" s="31"/>
      <c r="LYZ118" s="31"/>
      <c r="LZA118" s="31"/>
      <c r="LZB118" s="118"/>
      <c r="LZC118" s="19"/>
      <c r="LZD118" s="19"/>
      <c r="LZE118" s="19"/>
      <c r="LZF118" s="31"/>
      <c r="LZG118" s="19"/>
      <c r="LZH118" s="19"/>
      <c r="LZI118" s="31"/>
      <c r="LZJ118" s="31"/>
      <c r="LZK118" s="19"/>
      <c r="LZL118" s="19"/>
      <c r="LZM118" s="19"/>
      <c r="LZN118" s="19"/>
      <c r="LZO118" s="19"/>
      <c r="LZP118" s="19"/>
      <c r="LZQ118" s="19"/>
      <c r="LZR118" s="19"/>
      <c r="LZS118" s="19"/>
      <c r="LZT118" s="31"/>
      <c r="LZU118" s="31"/>
      <c r="LZV118" s="31"/>
      <c r="LZW118" s="31"/>
      <c r="LZX118" s="95"/>
      <c r="LZY118" s="31"/>
      <c r="LZZ118" s="46"/>
      <c r="MAA118" s="31"/>
      <c r="MAB118" s="31"/>
      <c r="MAC118" s="31"/>
      <c r="MAD118" s="31"/>
      <c r="MAE118" s="31"/>
      <c r="MAF118" s="118"/>
      <c r="MAG118" s="19"/>
      <c r="MAH118" s="19"/>
      <c r="MAI118" s="19"/>
      <c r="MAJ118" s="31"/>
      <c r="MAK118" s="19"/>
      <c r="MAL118" s="19"/>
      <c r="MAM118" s="31"/>
      <c r="MAN118" s="31"/>
      <c r="MAO118" s="19"/>
      <c r="MAP118" s="19"/>
      <c r="MAQ118" s="19"/>
      <c r="MAR118" s="19"/>
      <c r="MAS118" s="19"/>
      <c r="MAT118" s="19"/>
      <c r="MAU118" s="19"/>
      <c r="MAV118" s="19"/>
      <c r="MAW118" s="19"/>
      <c r="MAX118" s="31"/>
      <c r="MAY118" s="31"/>
      <c r="MAZ118" s="31"/>
      <c r="MBA118" s="31"/>
      <c r="MBB118" s="95"/>
      <c r="MBC118" s="31"/>
      <c r="MBD118" s="46"/>
      <c r="MBE118" s="31"/>
      <c r="MBF118" s="31"/>
      <c r="MBG118" s="31"/>
      <c r="MBH118" s="31"/>
      <c r="MBI118" s="31"/>
      <c r="MBJ118" s="118"/>
      <c r="MBK118" s="19"/>
      <c r="MBL118" s="19"/>
      <c r="MBM118" s="19"/>
      <c r="MBN118" s="31"/>
      <c r="MBO118" s="19"/>
      <c r="MBP118" s="19"/>
      <c r="MBQ118" s="31"/>
      <c r="MBR118" s="31"/>
      <c r="MBS118" s="19"/>
      <c r="MBT118" s="19"/>
      <c r="MBU118" s="19"/>
      <c r="MBV118" s="19"/>
      <c r="MBW118" s="19"/>
      <c r="MBX118" s="19"/>
      <c r="MBY118" s="19"/>
      <c r="MBZ118" s="19"/>
      <c r="MCA118" s="19"/>
      <c r="MCB118" s="31"/>
      <c r="MCC118" s="31"/>
      <c r="MCD118" s="31"/>
      <c r="MCE118" s="31"/>
      <c r="MCF118" s="95"/>
      <c r="MCG118" s="31"/>
      <c r="MCH118" s="46"/>
      <c r="MCI118" s="31"/>
      <c r="MCJ118" s="31"/>
      <c r="MCK118" s="31"/>
      <c r="MCL118" s="31"/>
      <c r="MCM118" s="31"/>
      <c r="MCN118" s="118"/>
      <c r="MCO118" s="19"/>
      <c r="MCP118" s="19"/>
      <c r="MCQ118" s="19"/>
      <c r="MCR118" s="31"/>
      <c r="MCS118" s="19"/>
      <c r="MCT118" s="19"/>
      <c r="MCU118" s="31"/>
      <c r="MCV118" s="31"/>
      <c r="MCW118" s="19"/>
      <c r="MCX118" s="19"/>
      <c r="MCY118" s="19"/>
      <c r="MCZ118" s="19"/>
      <c r="MDA118" s="19"/>
      <c r="MDB118" s="19"/>
      <c r="MDC118" s="19"/>
      <c r="MDD118" s="19"/>
      <c r="MDE118" s="19"/>
      <c r="MDF118" s="31"/>
      <c r="MDG118" s="31"/>
      <c r="MDH118" s="31"/>
      <c r="MDI118" s="31"/>
      <c r="MDJ118" s="95"/>
      <c r="MDK118" s="31"/>
      <c r="MDL118" s="46"/>
      <c r="MDM118" s="31"/>
      <c r="MDN118" s="31"/>
      <c r="MDO118" s="31"/>
      <c r="MDP118" s="31"/>
      <c r="MDQ118" s="31"/>
      <c r="MDR118" s="118"/>
      <c r="MDS118" s="19"/>
      <c r="MDT118" s="19"/>
      <c r="MDU118" s="19"/>
      <c r="MDV118" s="31"/>
      <c r="MDW118" s="19"/>
      <c r="MDX118" s="19"/>
      <c r="MDY118" s="31"/>
      <c r="MDZ118" s="31"/>
      <c r="MEA118" s="19"/>
      <c r="MEB118" s="19"/>
      <c r="MEC118" s="19"/>
      <c r="MED118" s="19"/>
      <c r="MEE118" s="19"/>
      <c r="MEF118" s="19"/>
      <c r="MEG118" s="19"/>
      <c r="MEH118" s="19"/>
      <c r="MEI118" s="19"/>
      <c r="MEJ118" s="31"/>
      <c r="MEK118" s="31"/>
      <c r="MEL118" s="31"/>
      <c r="MEM118" s="31"/>
      <c r="MEN118" s="95"/>
      <c r="MEO118" s="31"/>
      <c r="MEP118" s="46"/>
      <c r="MEQ118" s="31"/>
      <c r="MER118" s="31"/>
      <c r="MES118" s="31"/>
      <c r="MET118" s="31"/>
      <c r="MEU118" s="31"/>
      <c r="MEV118" s="118"/>
      <c r="MEW118" s="19"/>
      <c r="MEX118" s="19"/>
      <c r="MEY118" s="19"/>
      <c r="MEZ118" s="31"/>
      <c r="MFA118" s="19"/>
      <c r="MFB118" s="19"/>
      <c r="MFC118" s="31"/>
      <c r="MFD118" s="31"/>
      <c r="MFE118" s="19"/>
      <c r="MFF118" s="19"/>
      <c r="MFG118" s="19"/>
      <c r="MFH118" s="19"/>
      <c r="MFI118" s="19"/>
      <c r="MFJ118" s="19"/>
      <c r="MFK118" s="19"/>
      <c r="MFL118" s="19"/>
      <c r="MFM118" s="19"/>
      <c r="MFN118" s="31"/>
      <c r="MFO118" s="31"/>
      <c r="MFP118" s="31"/>
      <c r="MFQ118" s="31"/>
      <c r="MFR118" s="95"/>
      <c r="MFS118" s="31"/>
      <c r="MFT118" s="46"/>
      <c r="MFU118" s="31"/>
      <c r="MFV118" s="31"/>
      <c r="MFW118" s="31"/>
      <c r="MFX118" s="31"/>
      <c r="MFY118" s="31"/>
      <c r="MFZ118" s="118"/>
      <c r="MGA118" s="19"/>
      <c r="MGB118" s="19"/>
      <c r="MGC118" s="19"/>
      <c r="MGD118" s="31"/>
      <c r="MGE118" s="19"/>
      <c r="MGF118" s="19"/>
      <c r="MGG118" s="31"/>
      <c r="MGH118" s="31"/>
      <c r="MGI118" s="19"/>
      <c r="MGJ118" s="19"/>
      <c r="MGK118" s="19"/>
      <c r="MGL118" s="19"/>
      <c r="MGM118" s="19"/>
      <c r="MGN118" s="19"/>
      <c r="MGO118" s="19"/>
      <c r="MGP118" s="19"/>
      <c r="MGQ118" s="19"/>
      <c r="MGR118" s="31"/>
      <c r="MGS118" s="31"/>
      <c r="MGT118" s="31"/>
      <c r="MGU118" s="31"/>
      <c r="MGV118" s="95"/>
      <c r="MGW118" s="31"/>
      <c r="MGX118" s="46"/>
      <c r="MGY118" s="31"/>
      <c r="MGZ118" s="31"/>
      <c r="MHA118" s="31"/>
      <c r="MHB118" s="31"/>
      <c r="MHC118" s="31"/>
      <c r="MHD118" s="118"/>
      <c r="MHE118" s="19"/>
      <c r="MHF118" s="19"/>
      <c r="MHG118" s="19"/>
      <c r="MHH118" s="31"/>
      <c r="MHI118" s="19"/>
      <c r="MHJ118" s="19"/>
      <c r="MHK118" s="31"/>
      <c r="MHL118" s="31"/>
      <c r="MHM118" s="19"/>
      <c r="MHN118" s="19"/>
      <c r="MHO118" s="19"/>
      <c r="MHP118" s="19"/>
      <c r="MHQ118" s="19"/>
      <c r="MHR118" s="19"/>
      <c r="MHS118" s="19"/>
      <c r="MHT118" s="19"/>
      <c r="MHU118" s="19"/>
      <c r="MHV118" s="31"/>
      <c r="MHW118" s="31"/>
      <c r="MHX118" s="31"/>
      <c r="MHY118" s="31"/>
      <c r="MHZ118" s="95"/>
      <c r="MIA118" s="31"/>
      <c r="MIB118" s="46"/>
      <c r="MIC118" s="31"/>
      <c r="MID118" s="31"/>
      <c r="MIE118" s="31"/>
      <c r="MIF118" s="31"/>
      <c r="MIG118" s="31"/>
      <c r="MIH118" s="118"/>
      <c r="MII118" s="19"/>
      <c r="MIJ118" s="19"/>
      <c r="MIK118" s="19"/>
      <c r="MIL118" s="31"/>
      <c r="MIM118" s="19"/>
      <c r="MIN118" s="19"/>
      <c r="MIO118" s="31"/>
      <c r="MIP118" s="31"/>
      <c r="MIQ118" s="19"/>
      <c r="MIR118" s="19"/>
      <c r="MIS118" s="19"/>
      <c r="MIT118" s="19"/>
      <c r="MIU118" s="19"/>
      <c r="MIV118" s="19"/>
      <c r="MIW118" s="19"/>
      <c r="MIX118" s="19"/>
      <c r="MIY118" s="19"/>
      <c r="MIZ118" s="31"/>
      <c r="MJA118" s="31"/>
      <c r="MJB118" s="31"/>
      <c r="MJC118" s="31"/>
      <c r="MJD118" s="95"/>
      <c r="MJE118" s="31"/>
      <c r="MJF118" s="46"/>
      <c r="MJG118" s="31"/>
      <c r="MJH118" s="31"/>
      <c r="MJI118" s="31"/>
      <c r="MJJ118" s="31"/>
      <c r="MJK118" s="31"/>
      <c r="MJL118" s="118"/>
      <c r="MJM118" s="19"/>
      <c r="MJN118" s="19"/>
      <c r="MJO118" s="19"/>
      <c r="MJP118" s="31"/>
      <c r="MJQ118" s="19"/>
      <c r="MJR118" s="19"/>
      <c r="MJS118" s="31"/>
      <c r="MJT118" s="31"/>
      <c r="MJU118" s="19"/>
      <c r="MJV118" s="19"/>
      <c r="MJW118" s="19"/>
      <c r="MJX118" s="19"/>
      <c r="MJY118" s="19"/>
      <c r="MJZ118" s="19"/>
      <c r="MKA118" s="19"/>
      <c r="MKB118" s="19"/>
      <c r="MKC118" s="19"/>
      <c r="MKD118" s="31"/>
      <c r="MKE118" s="31"/>
      <c r="MKF118" s="31"/>
      <c r="MKG118" s="31"/>
      <c r="MKH118" s="95"/>
      <c r="MKI118" s="31"/>
      <c r="MKJ118" s="46"/>
      <c r="MKK118" s="31"/>
      <c r="MKL118" s="31"/>
      <c r="MKM118" s="31"/>
      <c r="MKN118" s="31"/>
      <c r="MKO118" s="31"/>
      <c r="MKP118" s="118"/>
      <c r="MKQ118" s="19"/>
      <c r="MKR118" s="19"/>
      <c r="MKS118" s="19"/>
      <c r="MKT118" s="31"/>
      <c r="MKU118" s="19"/>
      <c r="MKV118" s="19"/>
      <c r="MKW118" s="31"/>
      <c r="MKX118" s="31"/>
      <c r="MKY118" s="19"/>
      <c r="MKZ118" s="19"/>
      <c r="MLA118" s="19"/>
      <c r="MLB118" s="19"/>
      <c r="MLC118" s="19"/>
      <c r="MLD118" s="19"/>
      <c r="MLE118" s="19"/>
      <c r="MLF118" s="19"/>
      <c r="MLG118" s="19"/>
      <c r="MLH118" s="31"/>
      <c r="MLI118" s="31"/>
      <c r="MLJ118" s="31"/>
      <c r="MLK118" s="31"/>
      <c r="MLL118" s="95"/>
      <c r="MLM118" s="31"/>
      <c r="MLN118" s="46"/>
      <c r="MLO118" s="31"/>
      <c r="MLP118" s="31"/>
      <c r="MLQ118" s="31"/>
      <c r="MLR118" s="31"/>
      <c r="MLS118" s="31"/>
      <c r="MLT118" s="118"/>
      <c r="MLU118" s="19"/>
      <c r="MLV118" s="19"/>
      <c r="MLW118" s="19"/>
      <c r="MLX118" s="31"/>
      <c r="MLY118" s="19"/>
      <c r="MLZ118" s="19"/>
      <c r="MMA118" s="31"/>
      <c r="MMB118" s="31"/>
      <c r="MMC118" s="19"/>
      <c r="MMD118" s="19"/>
      <c r="MME118" s="19"/>
      <c r="MMF118" s="19"/>
      <c r="MMG118" s="19"/>
      <c r="MMH118" s="19"/>
      <c r="MMI118" s="19"/>
      <c r="MMJ118" s="19"/>
      <c r="MMK118" s="19"/>
      <c r="MML118" s="31"/>
      <c r="MMM118" s="31"/>
      <c r="MMN118" s="31"/>
      <c r="MMO118" s="31"/>
      <c r="MMP118" s="95"/>
      <c r="MMQ118" s="31"/>
      <c r="MMR118" s="46"/>
      <c r="MMS118" s="31"/>
      <c r="MMT118" s="31"/>
      <c r="MMU118" s="31"/>
      <c r="MMV118" s="31"/>
      <c r="MMW118" s="31"/>
      <c r="MMX118" s="118"/>
      <c r="MMY118" s="19"/>
      <c r="MMZ118" s="19"/>
      <c r="MNA118" s="19"/>
      <c r="MNB118" s="31"/>
      <c r="MNC118" s="19"/>
      <c r="MND118" s="19"/>
      <c r="MNE118" s="31"/>
      <c r="MNF118" s="31"/>
      <c r="MNG118" s="19"/>
      <c r="MNH118" s="19"/>
      <c r="MNI118" s="19"/>
      <c r="MNJ118" s="19"/>
      <c r="MNK118" s="19"/>
      <c r="MNL118" s="19"/>
      <c r="MNM118" s="19"/>
      <c r="MNN118" s="19"/>
      <c r="MNO118" s="19"/>
      <c r="MNP118" s="31"/>
      <c r="MNQ118" s="31"/>
      <c r="MNR118" s="31"/>
      <c r="MNS118" s="31"/>
      <c r="MNT118" s="95"/>
      <c r="MNU118" s="31"/>
      <c r="MNV118" s="46"/>
      <c r="MNW118" s="31"/>
      <c r="MNX118" s="31"/>
      <c r="MNY118" s="31"/>
      <c r="MNZ118" s="31"/>
      <c r="MOA118" s="31"/>
      <c r="MOB118" s="118"/>
      <c r="MOC118" s="19"/>
      <c r="MOD118" s="19"/>
      <c r="MOE118" s="19"/>
      <c r="MOF118" s="31"/>
      <c r="MOG118" s="19"/>
      <c r="MOH118" s="19"/>
      <c r="MOI118" s="31"/>
      <c r="MOJ118" s="31"/>
      <c r="MOK118" s="19"/>
      <c r="MOL118" s="19"/>
      <c r="MOM118" s="19"/>
      <c r="MON118" s="19"/>
      <c r="MOO118" s="19"/>
      <c r="MOP118" s="19"/>
      <c r="MOQ118" s="19"/>
      <c r="MOR118" s="19"/>
      <c r="MOS118" s="19"/>
      <c r="MOT118" s="31"/>
      <c r="MOU118" s="31"/>
      <c r="MOV118" s="31"/>
      <c r="MOW118" s="31"/>
      <c r="MOX118" s="95"/>
      <c r="MOY118" s="31"/>
      <c r="MOZ118" s="46"/>
      <c r="MPA118" s="31"/>
      <c r="MPB118" s="31"/>
      <c r="MPC118" s="31"/>
      <c r="MPD118" s="31"/>
      <c r="MPE118" s="31"/>
      <c r="MPF118" s="118"/>
      <c r="MPG118" s="19"/>
      <c r="MPH118" s="19"/>
      <c r="MPI118" s="19"/>
      <c r="MPJ118" s="31"/>
      <c r="MPK118" s="19"/>
      <c r="MPL118" s="19"/>
      <c r="MPM118" s="31"/>
      <c r="MPN118" s="31"/>
      <c r="MPO118" s="19"/>
      <c r="MPP118" s="19"/>
      <c r="MPQ118" s="19"/>
      <c r="MPR118" s="19"/>
      <c r="MPS118" s="19"/>
      <c r="MPT118" s="19"/>
      <c r="MPU118" s="19"/>
      <c r="MPV118" s="19"/>
      <c r="MPW118" s="19"/>
      <c r="MPX118" s="31"/>
      <c r="MPY118" s="31"/>
      <c r="MPZ118" s="31"/>
      <c r="MQA118" s="31"/>
      <c r="MQB118" s="95"/>
      <c r="MQC118" s="31"/>
      <c r="MQD118" s="46"/>
      <c r="MQE118" s="31"/>
      <c r="MQF118" s="31"/>
      <c r="MQG118" s="31"/>
      <c r="MQH118" s="31"/>
      <c r="MQI118" s="31"/>
      <c r="MQJ118" s="118"/>
      <c r="MQK118" s="19"/>
      <c r="MQL118" s="19"/>
      <c r="MQM118" s="19"/>
      <c r="MQN118" s="31"/>
      <c r="MQO118" s="19"/>
      <c r="MQP118" s="19"/>
      <c r="MQQ118" s="31"/>
      <c r="MQR118" s="31"/>
      <c r="MQS118" s="19"/>
      <c r="MQT118" s="19"/>
      <c r="MQU118" s="19"/>
      <c r="MQV118" s="19"/>
      <c r="MQW118" s="19"/>
      <c r="MQX118" s="19"/>
      <c r="MQY118" s="19"/>
      <c r="MQZ118" s="19"/>
      <c r="MRA118" s="19"/>
      <c r="MRB118" s="31"/>
      <c r="MRC118" s="31"/>
      <c r="MRD118" s="31"/>
      <c r="MRE118" s="31"/>
      <c r="MRF118" s="95"/>
      <c r="MRG118" s="31"/>
      <c r="MRH118" s="46"/>
      <c r="MRI118" s="31"/>
      <c r="MRJ118" s="31"/>
      <c r="MRK118" s="31"/>
      <c r="MRL118" s="31"/>
      <c r="MRM118" s="31"/>
      <c r="MRN118" s="118"/>
      <c r="MRO118" s="19"/>
      <c r="MRP118" s="19"/>
      <c r="MRQ118" s="19"/>
      <c r="MRR118" s="31"/>
      <c r="MRS118" s="19"/>
      <c r="MRT118" s="19"/>
      <c r="MRU118" s="31"/>
      <c r="MRV118" s="31"/>
      <c r="MRW118" s="19"/>
      <c r="MRX118" s="19"/>
      <c r="MRY118" s="19"/>
      <c r="MRZ118" s="19"/>
      <c r="MSA118" s="19"/>
      <c r="MSB118" s="19"/>
      <c r="MSC118" s="19"/>
      <c r="MSD118" s="19"/>
      <c r="MSE118" s="19"/>
      <c r="MSF118" s="31"/>
      <c r="MSG118" s="31"/>
      <c r="MSH118" s="31"/>
      <c r="MSI118" s="31"/>
      <c r="MSJ118" s="95"/>
      <c r="MSK118" s="31"/>
      <c r="MSL118" s="46"/>
      <c r="MSM118" s="31"/>
      <c r="MSN118" s="31"/>
      <c r="MSO118" s="31"/>
      <c r="MSP118" s="31"/>
      <c r="MSQ118" s="31"/>
      <c r="MSR118" s="118"/>
      <c r="MSS118" s="19"/>
      <c r="MST118" s="19"/>
      <c r="MSU118" s="19"/>
      <c r="MSV118" s="31"/>
      <c r="MSW118" s="19"/>
      <c r="MSX118" s="19"/>
      <c r="MSY118" s="31"/>
      <c r="MSZ118" s="31"/>
      <c r="MTA118" s="19"/>
      <c r="MTB118" s="19"/>
      <c r="MTC118" s="19"/>
      <c r="MTD118" s="19"/>
      <c r="MTE118" s="19"/>
      <c r="MTF118" s="19"/>
      <c r="MTG118" s="19"/>
      <c r="MTH118" s="19"/>
      <c r="MTI118" s="19"/>
      <c r="MTJ118" s="31"/>
      <c r="MTK118" s="31"/>
      <c r="MTL118" s="31"/>
      <c r="MTM118" s="31"/>
      <c r="MTN118" s="95"/>
      <c r="MTO118" s="31"/>
      <c r="MTP118" s="46"/>
      <c r="MTQ118" s="31"/>
      <c r="MTR118" s="31"/>
      <c r="MTS118" s="31"/>
      <c r="MTT118" s="31"/>
      <c r="MTU118" s="31"/>
      <c r="MTV118" s="118"/>
      <c r="MTW118" s="19"/>
      <c r="MTX118" s="19"/>
      <c r="MTY118" s="19"/>
      <c r="MTZ118" s="31"/>
      <c r="MUA118" s="19"/>
      <c r="MUB118" s="19"/>
      <c r="MUC118" s="31"/>
      <c r="MUD118" s="31"/>
      <c r="MUE118" s="19"/>
      <c r="MUF118" s="19"/>
      <c r="MUG118" s="19"/>
      <c r="MUH118" s="19"/>
      <c r="MUI118" s="19"/>
      <c r="MUJ118" s="19"/>
      <c r="MUK118" s="19"/>
      <c r="MUL118" s="19"/>
      <c r="MUM118" s="19"/>
      <c r="MUN118" s="31"/>
      <c r="MUO118" s="31"/>
      <c r="MUP118" s="31"/>
      <c r="MUQ118" s="31"/>
      <c r="MUR118" s="95"/>
      <c r="MUS118" s="31"/>
      <c r="MUT118" s="46"/>
      <c r="MUU118" s="31"/>
      <c r="MUV118" s="31"/>
      <c r="MUW118" s="31"/>
      <c r="MUX118" s="31"/>
      <c r="MUY118" s="31"/>
      <c r="MUZ118" s="118"/>
      <c r="MVA118" s="19"/>
      <c r="MVB118" s="19"/>
      <c r="MVC118" s="19"/>
      <c r="MVD118" s="31"/>
      <c r="MVE118" s="19"/>
      <c r="MVF118" s="19"/>
      <c r="MVG118" s="31"/>
      <c r="MVH118" s="31"/>
      <c r="MVI118" s="19"/>
      <c r="MVJ118" s="19"/>
      <c r="MVK118" s="19"/>
      <c r="MVL118" s="19"/>
      <c r="MVM118" s="19"/>
      <c r="MVN118" s="19"/>
      <c r="MVO118" s="19"/>
      <c r="MVP118" s="19"/>
      <c r="MVQ118" s="19"/>
      <c r="MVR118" s="31"/>
      <c r="MVS118" s="31"/>
      <c r="MVT118" s="31"/>
      <c r="MVU118" s="31"/>
      <c r="MVV118" s="95"/>
      <c r="MVW118" s="31"/>
      <c r="MVX118" s="46"/>
      <c r="MVY118" s="31"/>
      <c r="MVZ118" s="31"/>
      <c r="MWA118" s="31"/>
      <c r="MWB118" s="31"/>
      <c r="MWC118" s="31"/>
      <c r="MWD118" s="118"/>
      <c r="MWE118" s="19"/>
      <c r="MWF118" s="19"/>
      <c r="MWG118" s="19"/>
      <c r="MWH118" s="31"/>
      <c r="MWI118" s="19"/>
      <c r="MWJ118" s="19"/>
      <c r="MWK118" s="31"/>
      <c r="MWL118" s="31"/>
      <c r="MWM118" s="19"/>
      <c r="MWN118" s="19"/>
      <c r="MWO118" s="19"/>
      <c r="MWP118" s="19"/>
      <c r="MWQ118" s="19"/>
      <c r="MWR118" s="19"/>
      <c r="MWS118" s="19"/>
      <c r="MWT118" s="19"/>
      <c r="MWU118" s="19"/>
      <c r="MWV118" s="31"/>
      <c r="MWW118" s="31"/>
      <c r="MWX118" s="31"/>
      <c r="MWY118" s="31"/>
      <c r="MWZ118" s="95"/>
      <c r="MXA118" s="31"/>
      <c r="MXB118" s="46"/>
      <c r="MXC118" s="31"/>
      <c r="MXD118" s="31"/>
      <c r="MXE118" s="31"/>
      <c r="MXF118" s="31"/>
      <c r="MXG118" s="31"/>
      <c r="MXH118" s="118"/>
      <c r="MXI118" s="19"/>
      <c r="MXJ118" s="19"/>
      <c r="MXK118" s="19"/>
      <c r="MXL118" s="31"/>
      <c r="MXM118" s="19"/>
      <c r="MXN118" s="19"/>
      <c r="MXO118" s="31"/>
      <c r="MXP118" s="31"/>
      <c r="MXQ118" s="19"/>
      <c r="MXR118" s="19"/>
      <c r="MXS118" s="19"/>
      <c r="MXT118" s="19"/>
      <c r="MXU118" s="19"/>
      <c r="MXV118" s="19"/>
      <c r="MXW118" s="19"/>
      <c r="MXX118" s="19"/>
      <c r="MXY118" s="19"/>
      <c r="MXZ118" s="31"/>
      <c r="MYA118" s="31"/>
      <c r="MYB118" s="31"/>
      <c r="MYC118" s="31"/>
      <c r="MYD118" s="95"/>
      <c r="MYE118" s="31"/>
      <c r="MYF118" s="46"/>
      <c r="MYG118" s="31"/>
      <c r="MYH118" s="31"/>
      <c r="MYI118" s="31"/>
      <c r="MYJ118" s="31"/>
      <c r="MYK118" s="31"/>
      <c r="MYL118" s="118"/>
      <c r="MYM118" s="19"/>
      <c r="MYN118" s="19"/>
      <c r="MYO118" s="19"/>
      <c r="MYP118" s="31"/>
      <c r="MYQ118" s="19"/>
      <c r="MYR118" s="19"/>
      <c r="MYS118" s="31"/>
      <c r="MYT118" s="31"/>
      <c r="MYU118" s="19"/>
      <c r="MYV118" s="19"/>
      <c r="MYW118" s="19"/>
      <c r="MYX118" s="19"/>
      <c r="MYY118" s="19"/>
      <c r="MYZ118" s="19"/>
      <c r="MZA118" s="19"/>
      <c r="MZB118" s="19"/>
      <c r="MZC118" s="19"/>
      <c r="MZD118" s="31"/>
      <c r="MZE118" s="31"/>
      <c r="MZF118" s="31"/>
      <c r="MZG118" s="31"/>
      <c r="MZH118" s="95"/>
      <c r="MZI118" s="31"/>
      <c r="MZJ118" s="46"/>
      <c r="MZK118" s="31"/>
      <c r="MZL118" s="31"/>
      <c r="MZM118" s="31"/>
      <c r="MZN118" s="31"/>
      <c r="MZO118" s="31"/>
      <c r="MZP118" s="118"/>
      <c r="MZQ118" s="19"/>
      <c r="MZR118" s="19"/>
      <c r="MZS118" s="19"/>
      <c r="MZT118" s="31"/>
      <c r="MZU118" s="19"/>
      <c r="MZV118" s="19"/>
      <c r="MZW118" s="31"/>
      <c r="MZX118" s="31"/>
      <c r="MZY118" s="19"/>
      <c r="MZZ118" s="19"/>
      <c r="NAA118" s="19"/>
      <c r="NAB118" s="19"/>
      <c r="NAC118" s="19"/>
      <c r="NAD118" s="19"/>
      <c r="NAE118" s="19"/>
      <c r="NAF118" s="19"/>
      <c r="NAG118" s="19"/>
      <c r="NAH118" s="31"/>
      <c r="NAI118" s="31"/>
      <c r="NAJ118" s="31"/>
      <c r="NAK118" s="31"/>
      <c r="NAL118" s="95"/>
      <c r="NAM118" s="31"/>
      <c r="NAN118" s="46"/>
      <c r="NAO118" s="31"/>
      <c r="NAP118" s="31"/>
      <c r="NAQ118" s="31"/>
      <c r="NAR118" s="31"/>
      <c r="NAS118" s="31"/>
      <c r="NAT118" s="118"/>
      <c r="NAU118" s="19"/>
      <c r="NAV118" s="19"/>
      <c r="NAW118" s="19"/>
      <c r="NAX118" s="31"/>
      <c r="NAY118" s="19"/>
      <c r="NAZ118" s="19"/>
      <c r="NBA118" s="31"/>
      <c r="NBB118" s="31"/>
      <c r="NBC118" s="19"/>
      <c r="NBD118" s="19"/>
      <c r="NBE118" s="19"/>
      <c r="NBF118" s="19"/>
      <c r="NBG118" s="19"/>
      <c r="NBH118" s="19"/>
      <c r="NBI118" s="19"/>
      <c r="NBJ118" s="19"/>
      <c r="NBK118" s="19"/>
      <c r="NBL118" s="31"/>
      <c r="NBM118" s="31"/>
      <c r="NBN118" s="31"/>
      <c r="NBO118" s="31"/>
      <c r="NBP118" s="95"/>
      <c r="NBQ118" s="31"/>
      <c r="NBR118" s="46"/>
      <c r="NBS118" s="31"/>
      <c r="NBT118" s="31"/>
      <c r="NBU118" s="31"/>
      <c r="NBV118" s="31"/>
      <c r="NBW118" s="31"/>
      <c r="NBX118" s="118"/>
      <c r="NBY118" s="19"/>
      <c r="NBZ118" s="19"/>
      <c r="NCA118" s="19"/>
      <c r="NCB118" s="31"/>
      <c r="NCC118" s="19"/>
      <c r="NCD118" s="19"/>
      <c r="NCE118" s="31"/>
      <c r="NCF118" s="31"/>
      <c r="NCG118" s="19"/>
      <c r="NCH118" s="19"/>
      <c r="NCI118" s="19"/>
      <c r="NCJ118" s="19"/>
      <c r="NCK118" s="19"/>
      <c r="NCL118" s="19"/>
      <c r="NCM118" s="19"/>
      <c r="NCN118" s="19"/>
      <c r="NCO118" s="19"/>
      <c r="NCP118" s="31"/>
      <c r="NCQ118" s="31"/>
      <c r="NCR118" s="31"/>
      <c r="NCS118" s="31"/>
      <c r="NCT118" s="95"/>
      <c r="NCU118" s="31"/>
      <c r="NCV118" s="46"/>
      <c r="NCW118" s="31"/>
      <c r="NCX118" s="31"/>
      <c r="NCY118" s="31"/>
      <c r="NCZ118" s="31"/>
      <c r="NDA118" s="31"/>
      <c r="NDB118" s="118"/>
      <c r="NDC118" s="19"/>
      <c r="NDD118" s="19"/>
      <c r="NDE118" s="19"/>
      <c r="NDF118" s="31"/>
      <c r="NDG118" s="19"/>
      <c r="NDH118" s="19"/>
      <c r="NDI118" s="31"/>
      <c r="NDJ118" s="31"/>
      <c r="NDK118" s="19"/>
      <c r="NDL118" s="19"/>
      <c r="NDM118" s="19"/>
      <c r="NDN118" s="19"/>
      <c r="NDO118" s="19"/>
      <c r="NDP118" s="19"/>
      <c r="NDQ118" s="19"/>
      <c r="NDR118" s="19"/>
      <c r="NDS118" s="19"/>
      <c r="NDT118" s="31"/>
      <c r="NDU118" s="31"/>
      <c r="NDV118" s="31"/>
      <c r="NDW118" s="31"/>
      <c r="NDX118" s="95"/>
      <c r="NDY118" s="31"/>
      <c r="NDZ118" s="46"/>
      <c r="NEA118" s="31"/>
      <c r="NEB118" s="31"/>
      <c r="NEC118" s="31"/>
      <c r="NED118" s="31"/>
      <c r="NEE118" s="31"/>
      <c r="NEF118" s="118"/>
      <c r="NEG118" s="19"/>
      <c r="NEH118" s="19"/>
      <c r="NEI118" s="19"/>
      <c r="NEJ118" s="31"/>
      <c r="NEK118" s="19"/>
      <c r="NEL118" s="19"/>
      <c r="NEM118" s="31"/>
      <c r="NEN118" s="31"/>
      <c r="NEO118" s="19"/>
      <c r="NEP118" s="19"/>
      <c r="NEQ118" s="19"/>
      <c r="NER118" s="19"/>
      <c r="NES118" s="19"/>
      <c r="NET118" s="19"/>
      <c r="NEU118" s="19"/>
      <c r="NEV118" s="19"/>
      <c r="NEW118" s="19"/>
      <c r="NEX118" s="31"/>
      <c r="NEY118" s="31"/>
      <c r="NEZ118" s="31"/>
      <c r="NFA118" s="31"/>
      <c r="NFB118" s="95"/>
      <c r="NFC118" s="31"/>
      <c r="NFD118" s="46"/>
      <c r="NFE118" s="31"/>
      <c r="NFF118" s="31"/>
      <c r="NFG118" s="31"/>
      <c r="NFH118" s="31"/>
      <c r="NFI118" s="31"/>
      <c r="NFJ118" s="118"/>
      <c r="NFK118" s="19"/>
      <c r="NFL118" s="19"/>
      <c r="NFM118" s="19"/>
      <c r="NFN118" s="31"/>
      <c r="NFO118" s="19"/>
      <c r="NFP118" s="19"/>
      <c r="NFQ118" s="31"/>
      <c r="NFR118" s="31"/>
      <c r="NFS118" s="19"/>
      <c r="NFT118" s="19"/>
      <c r="NFU118" s="19"/>
      <c r="NFV118" s="19"/>
      <c r="NFW118" s="19"/>
      <c r="NFX118" s="19"/>
      <c r="NFY118" s="19"/>
      <c r="NFZ118" s="19"/>
      <c r="NGA118" s="19"/>
      <c r="NGB118" s="31"/>
      <c r="NGC118" s="31"/>
      <c r="NGD118" s="31"/>
      <c r="NGE118" s="31"/>
      <c r="NGF118" s="95"/>
      <c r="NGG118" s="31"/>
      <c r="NGH118" s="46"/>
      <c r="NGI118" s="31"/>
      <c r="NGJ118" s="31"/>
      <c r="NGK118" s="31"/>
      <c r="NGL118" s="31"/>
      <c r="NGM118" s="31"/>
      <c r="NGN118" s="118"/>
      <c r="NGO118" s="19"/>
      <c r="NGP118" s="19"/>
      <c r="NGQ118" s="19"/>
      <c r="NGR118" s="31"/>
      <c r="NGS118" s="19"/>
      <c r="NGT118" s="19"/>
      <c r="NGU118" s="31"/>
      <c r="NGV118" s="31"/>
      <c r="NGW118" s="19"/>
      <c r="NGX118" s="19"/>
      <c r="NGY118" s="19"/>
      <c r="NGZ118" s="19"/>
      <c r="NHA118" s="19"/>
      <c r="NHB118" s="19"/>
      <c r="NHC118" s="19"/>
      <c r="NHD118" s="19"/>
      <c r="NHE118" s="19"/>
      <c r="NHF118" s="31"/>
      <c r="NHG118" s="31"/>
      <c r="NHH118" s="31"/>
      <c r="NHI118" s="31"/>
      <c r="NHJ118" s="95"/>
      <c r="NHK118" s="31"/>
      <c r="NHL118" s="46"/>
      <c r="NHM118" s="31"/>
      <c r="NHN118" s="31"/>
      <c r="NHO118" s="31"/>
      <c r="NHP118" s="31"/>
      <c r="NHQ118" s="31"/>
      <c r="NHR118" s="118"/>
      <c r="NHS118" s="19"/>
      <c r="NHT118" s="19"/>
      <c r="NHU118" s="19"/>
      <c r="NHV118" s="31"/>
      <c r="NHW118" s="19"/>
      <c r="NHX118" s="19"/>
      <c r="NHY118" s="31"/>
      <c r="NHZ118" s="31"/>
      <c r="NIA118" s="19"/>
      <c r="NIB118" s="19"/>
      <c r="NIC118" s="19"/>
      <c r="NID118" s="19"/>
      <c r="NIE118" s="19"/>
      <c r="NIF118" s="19"/>
      <c r="NIG118" s="19"/>
      <c r="NIH118" s="19"/>
      <c r="NII118" s="19"/>
      <c r="NIJ118" s="31"/>
      <c r="NIK118" s="31"/>
      <c r="NIL118" s="31"/>
      <c r="NIM118" s="31"/>
      <c r="NIN118" s="95"/>
      <c r="NIO118" s="31"/>
      <c r="NIP118" s="46"/>
      <c r="NIQ118" s="31"/>
      <c r="NIR118" s="31"/>
      <c r="NIS118" s="31"/>
      <c r="NIT118" s="31"/>
      <c r="NIU118" s="31"/>
      <c r="NIV118" s="118"/>
      <c r="NIW118" s="19"/>
      <c r="NIX118" s="19"/>
      <c r="NIY118" s="19"/>
      <c r="NIZ118" s="31"/>
      <c r="NJA118" s="19"/>
      <c r="NJB118" s="19"/>
      <c r="NJC118" s="31"/>
      <c r="NJD118" s="31"/>
      <c r="NJE118" s="19"/>
      <c r="NJF118" s="19"/>
      <c r="NJG118" s="19"/>
      <c r="NJH118" s="19"/>
      <c r="NJI118" s="19"/>
      <c r="NJJ118" s="19"/>
      <c r="NJK118" s="19"/>
      <c r="NJL118" s="19"/>
      <c r="NJM118" s="19"/>
      <c r="NJN118" s="31"/>
      <c r="NJO118" s="31"/>
      <c r="NJP118" s="31"/>
      <c r="NJQ118" s="31"/>
      <c r="NJR118" s="95"/>
      <c r="NJS118" s="31"/>
      <c r="NJT118" s="46"/>
      <c r="NJU118" s="31"/>
      <c r="NJV118" s="31"/>
      <c r="NJW118" s="31"/>
      <c r="NJX118" s="31"/>
      <c r="NJY118" s="31"/>
      <c r="NJZ118" s="118"/>
      <c r="NKA118" s="19"/>
      <c r="NKB118" s="19"/>
      <c r="NKC118" s="19"/>
      <c r="NKD118" s="31"/>
      <c r="NKE118" s="19"/>
      <c r="NKF118" s="19"/>
      <c r="NKG118" s="31"/>
      <c r="NKH118" s="31"/>
      <c r="NKI118" s="19"/>
      <c r="NKJ118" s="19"/>
      <c r="NKK118" s="19"/>
      <c r="NKL118" s="19"/>
      <c r="NKM118" s="19"/>
      <c r="NKN118" s="19"/>
      <c r="NKO118" s="19"/>
      <c r="NKP118" s="19"/>
      <c r="NKQ118" s="19"/>
      <c r="NKR118" s="31"/>
      <c r="NKS118" s="31"/>
      <c r="NKT118" s="31"/>
      <c r="NKU118" s="31"/>
      <c r="NKV118" s="95"/>
      <c r="NKW118" s="31"/>
      <c r="NKX118" s="46"/>
      <c r="NKY118" s="31"/>
      <c r="NKZ118" s="31"/>
      <c r="NLA118" s="31"/>
      <c r="NLB118" s="31"/>
      <c r="NLC118" s="31"/>
      <c r="NLD118" s="118"/>
      <c r="NLE118" s="19"/>
      <c r="NLF118" s="19"/>
      <c r="NLG118" s="19"/>
      <c r="NLH118" s="31"/>
      <c r="NLI118" s="19"/>
      <c r="NLJ118" s="19"/>
      <c r="NLK118" s="31"/>
      <c r="NLL118" s="31"/>
      <c r="NLM118" s="19"/>
      <c r="NLN118" s="19"/>
      <c r="NLO118" s="19"/>
      <c r="NLP118" s="19"/>
      <c r="NLQ118" s="19"/>
      <c r="NLR118" s="19"/>
      <c r="NLS118" s="19"/>
      <c r="NLT118" s="19"/>
      <c r="NLU118" s="19"/>
      <c r="NLV118" s="31"/>
      <c r="NLW118" s="31"/>
      <c r="NLX118" s="31"/>
      <c r="NLY118" s="31"/>
      <c r="NLZ118" s="95"/>
      <c r="NMA118" s="31"/>
      <c r="NMB118" s="46"/>
      <c r="NMC118" s="31"/>
      <c r="NMD118" s="31"/>
      <c r="NME118" s="31"/>
      <c r="NMF118" s="31"/>
      <c r="NMG118" s="31"/>
      <c r="NMH118" s="118"/>
      <c r="NMI118" s="19"/>
      <c r="NMJ118" s="19"/>
      <c r="NMK118" s="19"/>
      <c r="NML118" s="31"/>
      <c r="NMM118" s="19"/>
      <c r="NMN118" s="19"/>
      <c r="NMO118" s="31"/>
      <c r="NMP118" s="31"/>
      <c r="NMQ118" s="19"/>
      <c r="NMR118" s="19"/>
      <c r="NMS118" s="19"/>
      <c r="NMT118" s="19"/>
      <c r="NMU118" s="19"/>
      <c r="NMV118" s="19"/>
      <c r="NMW118" s="19"/>
      <c r="NMX118" s="19"/>
      <c r="NMY118" s="19"/>
      <c r="NMZ118" s="31"/>
      <c r="NNA118" s="31"/>
      <c r="NNB118" s="31"/>
      <c r="NNC118" s="31"/>
      <c r="NND118" s="95"/>
      <c r="NNE118" s="31"/>
      <c r="NNF118" s="46"/>
      <c r="NNG118" s="31"/>
      <c r="NNH118" s="31"/>
      <c r="NNI118" s="31"/>
      <c r="NNJ118" s="31"/>
      <c r="NNK118" s="31"/>
      <c r="NNL118" s="118"/>
      <c r="NNM118" s="19"/>
      <c r="NNN118" s="19"/>
      <c r="NNO118" s="19"/>
      <c r="NNP118" s="31"/>
      <c r="NNQ118" s="19"/>
      <c r="NNR118" s="19"/>
      <c r="NNS118" s="31"/>
      <c r="NNT118" s="31"/>
      <c r="NNU118" s="19"/>
      <c r="NNV118" s="19"/>
      <c r="NNW118" s="19"/>
      <c r="NNX118" s="19"/>
      <c r="NNY118" s="19"/>
      <c r="NNZ118" s="19"/>
      <c r="NOA118" s="19"/>
      <c r="NOB118" s="19"/>
      <c r="NOC118" s="19"/>
      <c r="NOD118" s="31"/>
      <c r="NOE118" s="31"/>
      <c r="NOF118" s="31"/>
      <c r="NOG118" s="31"/>
      <c r="NOH118" s="95"/>
      <c r="NOI118" s="31"/>
      <c r="NOJ118" s="46"/>
      <c r="NOK118" s="31"/>
      <c r="NOL118" s="31"/>
      <c r="NOM118" s="31"/>
      <c r="NON118" s="31"/>
      <c r="NOO118" s="31"/>
      <c r="NOP118" s="118"/>
      <c r="NOQ118" s="19"/>
      <c r="NOR118" s="19"/>
      <c r="NOS118" s="19"/>
      <c r="NOT118" s="31"/>
      <c r="NOU118" s="19"/>
      <c r="NOV118" s="19"/>
      <c r="NOW118" s="31"/>
      <c r="NOX118" s="31"/>
      <c r="NOY118" s="19"/>
      <c r="NOZ118" s="19"/>
      <c r="NPA118" s="19"/>
      <c r="NPB118" s="19"/>
      <c r="NPC118" s="19"/>
      <c r="NPD118" s="19"/>
      <c r="NPE118" s="19"/>
      <c r="NPF118" s="19"/>
      <c r="NPG118" s="19"/>
      <c r="NPH118" s="31"/>
      <c r="NPI118" s="31"/>
      <c r="NPJ118" s="31"/>
      <c r="NPK118" s="31"/>
      <c r="NPL118" s="95"/>
      <c r="NPM118" s="31"/>
      <c r="NPN118" s="46"/>
      <c r="NPO118" s="31"/>
      <c r="NPP118" s="31"/>
      <c r="NPQ118" s="31"/>
      <c r="NPR118" s="31"/>
      <c r="NPS118" s="31"/>
      <c r="NPT118" s="118"/>
      <c r="NPU118" s="19"/>
      <c r="NPV118" s="19"/>
      <c r="NPW118" s="19"/>
      <c r="NPX118" s="31"/>
      <c r="NPY118" s="19"/>
      <c r="NPZ118" s="19"/>
      <c r="NQA118" s="31"/>
      <c r="NQB118" s="31"/>
      <c r="NQC118" s="19"/>
      <c r="NQD118" s="19"/>
      <c r="NQE118" s="19"/>
      <c r="NQF118" s="19"/>
      <c r="NQG118" s="19"/>
      <c r="NQH118" s="19"/>
      <c r="NQI118" s="19"/>
      <c r="NQJ118" s="19"/>
      <c r="NQK118" s="19"/>
      <c r="NQL118" s="31"/>
      <c r="NQM118" s="31"/>
      <c r="NQN118" s="31"/>
      <c r="NQO118" s="31"/>
      <c r="NQP118" s="95"/>
      <c r="NQQ118" s="31"/>
      <c r="NQR118" s="46"/>
      <c r="NQS118" s="31"/>
      <c r="NQT118" s="31"/>
      <c r="NQU118" s="31"/>
      <c r="NQV118" s="31"/>
      <c r="NQW118" s="31"/>
      <c r="NQX118" s="118"/>
      <c r="NQY118" s="19"/>
      <c r="NQZ118" s="19"/>
      <c r="NRA118" s="19"/>
      <c r="NRB118" s="31"/>
      <c r="NRC118" s="19"/>
      <c r="NRD118" s="19"/>
      <c r="NRE118" s="31"/>
      <c r="NRF118" s="31"/>
      <c r="NRG118" s="19"/>
      <c r="NRH118" s="19"/>
      <c r="NRI118" s="19"/>
      <c r="NRJ118" s="19"/>
      <c r="NRK118" s="19"/>
      <c r="NRL118" s="19"/>
      <c r="NRM118" s="19"/>
      <c r="NRN118" s="19"/>
      <c r="NRO118" s="19"/>
      <c r="NRP118" s="31"/>
      <c r="NRQ118" s="31"/>
      <c r="NRR118" s="31"/>
      <c r="NRS118" s="31"/>
      <c r="NRT118" s="95"/>
      <c r="NRU118" s="31"/>
      <c r="NRV118" s="46"/>
      <c r="NRW118" s="31"/>
      <c r="NRX118" s="31"/>
      <c r="NRY118" s="31"/>
      <c r="NRZ118" s="31"/>
      <c r="NSA118" s="31"/>
      <c r="NSB118" s="118"/>
      <c r="NSC118" s="19"/>
      <c r="NSD118" s="19"/>
      <c r="NSE118" s="19"/>
      <c r="NSF118" s="31"/>
      <c r="NSG118" s="19"/>
      <c r="NSH118" s="19"/>
      <c r="NSI118" s="31"/>
      <c r="NSJ118" s="31"/>
      <c r="NSK118" s="19"/>
      <c r="NSL118" s="19"/>
      <c r="NSM118" s="19"/>
      <c r="NSN118" s="19"/>
      <c r="NSO118" s="19"/>
      <c r="NSP118" s="19"/>
      <c r="NSQ118" s="19"/>
      <c r="NSR118" s="19"/>
      <c r="NSS118" s="19"/>
      <c r="NST118" s="31"/>
      <c r="NSU118" s="31"/>
      <c r="NSV118" s="31"/>
      <c r="NSW118" s="31"/>
      <c r="NSX118" s="95"/>
      <c r="NSY118" s="31"/>
      <c r="NSZ118" s="46"/>
      <c r="NTA118" s="31"/>
      <c r="NTB118" s="31"/>
      <c r="NTC118" s="31"/>
      <c r="NTD118" s="31"/>
      <c r="NTE118" s="31"/>
      <c r="NTF118" s="118"/>
      <c r="NTG118" s="19"/>
      <c r="NTH118" s="19"/>
      <c r="NTI118" s="19"/>
      <c r="NTJ118" s="31"/>
      <c r="NTK118" s="19"/>
      <c r="NTL118" s="19"/>
      <c r="NTM118" s="31"/>
      <c r="NTN118" s="31"/>
      <c r="NTO118" s="19"/>
      <c r="NTP118" s="19"/>
      <c r="NTQ118" s="19"/>
      <c r="NTR118" s="19"/>
      <c r="NTS118" s="19"/>
      <c r="NTT118" s="19"/>
      <c r="NTU118" s="19"/>
      <c r="NTV118" s="19"/>
      <c r="NTW118" s="19"/>
      <c r="NTX118" s="31"/>
      <c r="NTY118" s="31"/>
      <c r="NTZ118" s="31"/>
      <c r="NUA118" s="31"/>
      <c r="NUB118" s="95"/>
      <c r="NUC118" s="31"/>
      <c r="NUD118" s="46"/>
      <c r="NUE118" s="31"/>
      <c r="NUF118" s="31"/>
      <c r="NUG118" s="31"/>
      <c r="NUH118" s="31"/>
      <c r="NUI118" s="31"/>
      <c r="NUJ118" s="118"/>
      <c r="NUK118" s="19"/>
      <c r="NUL118" s="19"/>
      <c r="NUM118" s="19"/>
      <c r="NUN118" s="31"/>
      <c r="NUO118" s="19"/>
      <c r="NUP118" s="19"/>
      <c r="NUQ118" s="31"/>
      <c r="NUR118" s="31"/>
      <c r="NUS118" s="19"/>
      <c r="NUT118" s="19"/>
      <c r="NUU118" s="19"/>
      <c r="NUV118" s="19"/>
      <c r="NUW118" s="19"/>
      <c r="NUX118" s="19"/>
      <c r="NUY118" s="19"/>
      <c r="NUZ118" s="19"/>
      <c r="NVA118" s="19"/>
      <c r="NVB118" s="31"/>
      <c r="NVC118" s="31"/>
      <c r="NVD118" s="31"/>
      <c r="NVE118" s="31"/>
      <c r="NVF118" s="95"/>
      <c r="NVG118" s="31"/>
      <c r="NVH118" s="46"/>
      <c r="NVI118" s="31"/>
      <c r="NVJ118" s="31"/>
      <c r="NVK118" s="31"/>
      <c r="NVL118" s="31"/>
      <c r="NVM118" s="31"/>
      <c r="NVN118" s="118"/>
      <c r="NVO118" s="19"/>
      <c r="NVP118" s="19"/>
      <c r="NVQ118" s="19"/>
      <c r="NVR118" s="31"/>
      <c r="NVS118" s="19"/>
      <c r="NVT118" s="19"/>
      <c r="NVU118" s="31"/>
      <c r="NVV118" s="31"/>
      <c r="NVW118" s="19"/>
      <c r="NVX118" s="19"/>
      <c r="NVY118" s="19"/>
      <c r="NVZ118" s="19"/>
      <c r="NWA118" s="19"/>
      <c r="NWB118" s="19"/>
      <c r="NWC118" s="19"/>
      <c r="NWD118" s="19"/>
      <c r="NWE118" s="19"/>
      <c r="NWF118" s="31"/>
      <c r="NWG118" s="31"/>
      <c r="NWH118" s="31"/>
      <c r="NWI118" s="31"/>
      <c r="NWJ118" s="95"/>
      <c r="NWK118" s="31"/>
      <c r="NWL118" s="46"/>
      <c r="NWM118" s="31"/>
      <c r="NWN118" s="31"/>
      <c r="NWO118" s="31"/>
      <c r="NWP118" s="31"/>
      <c r="NWQ118" s="31"/>
      <c r="NWR118" s="118"/>
      <c r="NWS118" s="19"/>
      <c r="NWT118" s="19"/>
      <c r="NWU118" s="19"/>
      <c r="NWV118" s="31"/>
      <c r="NWW118" s="19"/>
      <c r="NWX118" s="19"/>
      <c r="NWY118" s="31"/>
      <c r="NWZ118" s="31"/>
      <c r="NXA118" s="19"/>
      <c r="NXB118" s="19"/>
      <c r="NXC118" s="19"/>
      <c r="NXD118" s="19"/>
      <c r="NXE118" s="19"/>
      <c r="NXF118" s="19"/>
      <c r="NXG118" s="19"/>
      <c r="NXH118" s="19"/>
      <c r="NXI118" s="19"/>
      <c r="NXJ118" s="31"/>
      <c r="NXK118" s="31"/>
      <c r="NXL118" s="31"/>
      <c r="NXM118" s="31"/>
      <c r="NXN118" s="95"/>
      <c r="NXO118" s="31"/>
      <c r="NXP118" s="46"/>
      <c r="NXQ118" s="31"/>
      <c r="NXR118" s="31"/>
      <c r="NXS118" s="31"/>
      <c r="NXT118" s="31"/>
      <c r="NXU118" s="31"/>
      <c r="NXV118" s="118"/>
      <c r="NXW118" s="19"/>
      <c r="NXX118" s="19"/>
      <c r="NXY118" s="19"/>
      <c r="NXZ118" s="31"/>
      <c r="NYA118" s="19"/>
      <c r="NYB118" s="19"/>
      <c r="NYC118" s="31"/>
      <c r="NYD118" s="31"/>
      <c r="NYE118" s="19"/>
      <c r="NYF118" s="19"/>
      <c r="NYG118" s="19"/>
      <c r="NYH118" s="19"/>
      <c r="NYI118" s="19"/>
      <c r="NYJ118" s="19"/>
      <c r="NYK118" s="19"/>
      <c r="NYL118" s="19"/>
      <c r="NYM118" s="19"/>
      <c r="NYN118" s="31"/>
      <c r="NYO118" s="31"/>
      <c r="NYP118" s="31"/>
      <c r="NYQ118" s="31"/>
      <c r="NYR118" s="95"/>
      <c r="NYS118" s="31"/>
      <c r="NYT118" s="46"/>
      <c r="NYU118" s="31"/>
      <c r="NYV118" s="31"/>
      <c r="NYW118" s="31"/>
      <c r="NYX118" s="31"/>
      <c r="NYY118" s="31"/>
      <c r="NYZ118" s="118"/>
      <c r="NZA118" s="19"/>
      <c r="NZB118" s="19"/>
      <c r="NZC118" s="19"/>
      <c r="NZD118" s="31"/>
      <c r="NZE118" s="19"/>
      <c r="NZF118" s="19"/>
      <c r="NZG118" s="31"/>
      <c r="NZH118" s="31"/>
      <c r="NZI118" s="19"/>
      <c r="NZJ118" s="19"/>
      <c r="NZK118" s="19"/>
      <c r="NZL118" s="19"/>
      <c r="NZM118" s="19"/>
      <c r="NZN118" s="19"/>
      <c r="NZO118" s="19"/>
      <c r="NZP118" s="19"/>
      <c r="NZQ118" s="19"/>
      <c r="NZR118" s="31"/>
      <c r="NZS118" s="31"/>
      <c r="NZT118" s="31"/>
      <c r="NZU118" s="31"/>
      <c r="NZV118" s="95"/>
      <c r="NZW118" s="31"/>
      <c r="NZX118" s="46"/>
      <c r="NZY118" s="31"/>
      <c r="NZZ118" s="31"/>
      <c r="OAA118" s="31"/>
      <c r="OAB118" s="31"/>
      <c r="OAC118" s="31"/>
      <c r="OAD118" s="118"/>
      <c r="OAE118" s="19"/>
      <c r="OAF118" s="19"/>
      <c r="OAG118" s="19"/>
      <c r="OAH118" s="31"/>
      <c r="OAI118" s="19"/>
      <c r="OAJ118" s="19"/>
      <c r="OAK118" s="31"/>
      <c r="OAL118" s="31"/>
      <c r="OAM118" s="19"/>
      <c r="OAN118" s="19"/>
      <c r="OAO118" s="19"/>
      <c r="OAP118" s="19"/>
      <c r="OAQ118" s="19"/>
      <c r="OAR118" s="19"/>
      <c r="OAS118" s="19"/>
      <c r="OAT118" s="19"/>
      <c r="OAU118" s="19"/>
      <c r="OAV118" s="31"/>
      <c r="OAW118" s="31"/>
      <c r="OAX118" s="31"/>
      <c r="OAY118" s="31"/>
      <c r="OAZ118" s="95"/>
      <c r="OBA118" s="31"/>
      <c r="OBB118" s="46"/>
      <c r="OBC118" s="31"/>
      <c r="OBD118" s="31"/>
      <c r="OBE118" s="31"/>
      <c r="OBF118" s="31"/>
      <c r="OBG118" s="31"/>
      <c r="OBH118" s="118"/>
      <c r="OBI118" s="19"/>
      <c r="OBJ118" s="19"/>
      <c r="OBK118" s="19"/>
      <c r="OBL118" s="31"/>
      <c r="OBM118" s="19"/>
      <c r="OBN118" s="19"/>
      <c r="OBO118" s="31"/>
      <c r="OBP118" s="31"/>
      <c r="OBQ118" s="19"/>
      <c r="OBR118" s="19"/>
      <c r="OBS118" s="19"/>
      <c r="OBT118" s="19"/>
      <c r="OBU118" s="19"/>
      <c r="OBV118" s="19"/>
      <c r="OBW118" s="19"/>
      <c r="OBX118" s="19"/>
      <c r="OBY118" s="19"/>
      <c r="OBZ118" s="31"/>
      <c r="OCA118" s="31"/>
      <c r="OCB118" s="31"/>
      <c r="OCC118" s="31"/>
      <c r="OCD118" s="95"/>
      <c r="OCE118" s="31"/>
      <c r="OCF118" s="46"/>
      <c r="OCG118" s="31"/>
      <c r="OCH118" s="31"/>
      <c r="OCI118" s="31"/>
      <c r="OCJ118" s="31"/>
      <c r="OCK118" s="31"/>
      <c r="OCL118" s="118"/>
      <c r="OCM118" s="19"/>
      <c r="OCN118" s="19"/>
      <c r="OCO118" s="19"/>
      <c r="OCP118" s="31"/>
      <c r="OCQ118" s="19"/>
      <c r="OCR118" s="19"/>
      <c r="OCS118" s="31"/>
      <c r="OCT118" s="31"/>
      <c r="OCU118" s="19"/>
      <c r="OCV118" s="19"/>
      <c r="OCW118" s="19"/>
      <c r="OCX118" s="19"/>
      <c r="OCY118" s="19"/>
      <c r="OCZ118" s="19"/>
      <c r="ODA118" s="19"/>
      <c r="ODB118" s="19"/>
      <c r="ODC118" s="19"/>
      <c r="ODD118" s="31"/>
      <c r="ODE118" s="31"/>
      <c r="ODF118" s="31"/>
      <c r="ODG118" s="31"/>
      <c r="ODH118" s="95"/>
      <c r="ODI118" s="31"/>
      <c r="ODJ118" s="46"/>
      <c r="ODK118" s="31"/>
      <c r="ODL118" s="31"/>
      <c r="ODM118" s="31"/>
      <c r="ODN118" s="31"/>
      <c r="ODO118" s="31"/>
      <c r="ODP118" s="118"/>
      <c r="ODQ118" s="19"/>
      <c r="ODR118" s="19"/>
      <c r="ODS118" s="19"/>
      <c r="ODT118" s="31"/>
      <c r="ODU118" s="19"/>
      <c r="ODV118" s="19"/>
      <c r="ODW118" s="31"/>
      <c r="ODX118" s="31"/>
      <c r="ODY118" s="19"/>
      <c r="ODZ118" s="19"/>
      <c r="OEA118" s="19"/>
      <c r="OEB118" s="19"/>
      <c r="OEC118" s="19"/>
      <c r="OED118" s="19"/>
      <c r="OEE118" s="19"/>
      <c r="OEF118" s="19"/>
      <c r="OEG118" s="19"/>
      <c r="OEH118" s="31"/>
      <c r="OEI118" s="31"/>
      <c r="OEJ118" s="31"/>
      <c r="OEK118" s="31"/>
      <c r="OEL118" s="95"/>
      <c r="OEM118" s="31"/>
      <c r="OEN118" s="46"/>
      <c r="OEO118" s="31"/>
      <c r="OEP118" s="31"/>
      <c r="OEQ118" s="31"/>
      <c r="OER118" s="31"/>
      <c r="OES118" s="31"/>
      <c r="OET118" s="118"/>
      <c r="OEU118" s="19"/>
      <c r="OEV118" s="19"/>
      <c r="OEW118" s="19"/>
      <c r="OEX118" s="31"/>
      <c r="OEY118" s="19"/>
      <c r="OEZ118" s="19"/>
      <c r="OFA118" s="31"/>
      <c r="OFB118" s="31"/>
      <c r="OFC118" s="19"/>
      <c r="OFD118" s="19"/>
      <c r="OFE118" s="19"/>
      <c r="OFF118" s="19"/>
      <c r="OFG118" s="19"/>
      <c r="OFH118" s="19"/>
      <c r="OFI118" s="19"/>
      <c r="OFJ118" s="19"/>
      <c r="OFK118" s="19"/>
      <c r="OFL118" s="31"/>
      <c r="OFM118" s="31"/>
      <c r="OFN118" s="31"/>
      <c r="OFO118" s="31"/>
      <c r="OFP118" s="95"/>
      <c r="OFQ118" s="31"/>
      <c r="OFR118" s="46"/>
      <c r="OFS118" s="31"/>
      <c r="OFT118" s="31"/>
      <c r="OFU118" s="31"/>
      <c r="OFV118" s="31"/>
      <c r="OFW118" s="31"/>
      <c r="OFX118" s="118"/>
      <c r="OFY118" s="19"/>
      <c r="OFZ118" s="19"/>
      <c r="OGA118" s="19"/>
      <c r="OGB118" s="31"/>
      <c r="OGC118" s="19"/>
      <c r="OGD118" s="19"/>
      <c r="OGE118" s="31"/>
      <c r="OGF118" s="31"/>
      <c r="OGG118" s="19"/>
      <c r="OGH118" s="19"/>
      <c r="OGI118" s="19"/>
      <c r="OGJ118" s="19"/>
      <c r="OGK118" s="19"/>
      <c r="OGL118" s="19"/>
      <c r="OGM118" s="19"/>
      <c r="OGN118" s="19"/>
      <c r="OGO118" s="19"/>
      <c r="OGP118" s="31"/>
      <c r="OGQ118" s="31"/>
      <c r="OGR118" s="31"/>
      <c r="OGS118" s="31"/>
      <c r="OGT118" s="95"/>
      <c r="OGU118" s="31"/>
      <c r="OGV118" s="46"/>
      <c r="OGW118" s="31"/>
      <c r="OGX118" s="31"/>
      <c r="OGY118" s="31"/>
      <c r="OGZ118" s="31"/>
      <c r="OHA118" s="31"/>
      <c r="OHB118" s="118"/>
      <c r="OHC118" s="19"/>
      <c r="OHD118" s="19"/>
      <c r="OHE118" s="19"/>
      <c r="OHF118" s="31"/>
      <c r="OHG118" s="19"/>
      <c r="OHH118" s="19"/>
      <c r="OHI118" s="31"/>
      <c r="OHJ118" s="31"/>
      <c r="OHK118" s="19"/>
      <c r="OHL118" s="19"/>
      <c r="OHM118" s="19"/>
      <c r="OHN118" s="19"/>
      <c r="OHO118" s="19"/>
      <c r="OHP118" s="19"/>
      <c r="OHQ118" s="19"/>
      <c r="OHR118" s="19"/>
      <c r="OHS118" s="19"/>
      <c r="OHT118" s="31"/>
      <c r="OHU118" s="31"/>
      <c r="OHV118" s="31"/>
      <c r="OHW118" s="31"/>
      <c r="OHX118" s="95"/>
      <c r="OHY118" s="31"/>
      <c r="OHZ118" s="46"/>
      <c r="OIA118" s="31"/>
      <c r="OIB118" s="31"/>
      <c r="OIC118" s="31"/>
      <c r="OID118" s="31"/>
      <c r="OIE118" s="31"/>
      <c r="OIF118" s="118"/>
      <c r="OIG118" s="19"/>
      <c r="OIH118" s="19"/>
      <c r="OII118" s="19"/>
      <c r="OIJ118" s="31"/>
      <c r="OIK118" s="19"/>
      <c r="OIL118" s="19"/>
      <c r="OIM118" s="31"/>
      <c r="OIN118" s="31"/>
      <c r="OIO118" s="19"/>
      <c r="OIP118" s="19"/>
      <c r="OIQ118" s="19"/>
      <c r="OIR118" s="19"/>
      <c r="OIS118" s="19"/>
      <c r="OIT118" s="19"/>
      <c r="OIU118" s="19"/>
      <c r="OIV118" s="19"/>
      <c r="OIW118" s="19"/>
      <c r="OIX118" s="31"/>
      <c r="OIY118" s="31"/>
      <c r="OIZ118" s="31"/>
      <c r="OJA118" s="31"/>
      <c r="OJB118" s="95"/>
      <c r="OJC118" s="31"/>
      <c r="OJD118" s="46"/>
      <c r="OJE118" s="31"/>
      <c r="OJF118" s="31"/>
      <c r="OJG118" s="31"/>
      <c r="OJH118" s="31"/>
      <c r="OJI118" s="31"/>
      <c r="OJJ118" s="118"/>
      <c r="OJK118" s="19"/>
      <c r="OJL118" s="19"/>
      <c r="OJM118" s="19"/>
      <c r="OJN118" s="31"/>
      <c r="OJO118" s="19"/>
      <c r="OJP118" s="19"/>
      <c r="OJQ118" s="31"/>
      <c r="OJR118" s="31"/>
      <c r="OJS118" s="19"/>
      <c r="OJT118" s="19"/>
      <c r="OJU118" s="19"/>
      <c r="OJV118" s="19"/>
      <c r="OJW118" s="19"/>
      <c r="OJX118" s="19"/>
      <c r="OJY118" s="19"/>
      <c r="OJZ118" s="19"/>
      <c r="OKA118" s="19"/>
      <c r="OKB118" s="31"/>
      <c r="OKC118" s="31"/>
      <c r="OKD118" s="31"/>
      <c r="OKE118" s="31"/>
      <c r="OKF118" s="95"/>
      <c r="OKG118" s="31"/>
      <c r="OKH118" s="46"/>
      <c r="OKI118" s="31"/>
      <c r="OKJ118" s="31"/>
      <c r="OKK118" s="31"/>
      <c r="OKL118" s="31"/>
      <c r="OKM118" s="31"/>
      <c r="OKN118" s="118"/>
      <c r="OKO118" s="19"/>
      <c r="OKP118" s="19"/>
      <c r="OKQ118" s="19"/>
      <c r="OKR118" s="31"/>
      <c r="OKS118" s="19"/>
      <c r="OKT118" s="19"/>
      <c r="OKU118" s="31"/>
      <c r="OKV118" s="31"/>
      <c r="OKW118" s="19"/>
      <c r="OKX118" s="19"/>
      <c r="OKY118" s="19"/>
      <c r="OKZ118" s="19"/>
      <c r="OLA118" s="19"/>
      <c r="OLB118" s="19"/>
      <c r="OLC118" s="19"/>
      <c r="OLD118" s="19"/>
      <c r="OLE118" s="19"/>
      <c r="OLF118" s="31"/>
      <c r="OLG118" s="31"/>
      <c r="OLH118" s="31"/>
      <c r="OLI118" s="31"/>
      <c r="OLJ118" s="95"/>
      <c r="OLK118" s="31"/>
      <c r="OLL118" s="46"/>
      <c r="OLM118" s="31"/>
      <c r="OLN118" s="31"/>
      <c r="OLO118" s="31"/>
      <c r="OLP118" s="31"/>
      <c r="OLQ118" s="31"/>
      <c r="OLR118" s="118"/>
      <c r="OLS118" s="19"/>
      <c r="OLT118" s="19"/>
      <c r="OLU118" s="19"/>
      <c r="OLV118" s="31"/>
      <c r="OLW118" s="19"/>
      <c r="OLX118" s="19"/>
      <c r="OLY118" s="31"/>
      <c r="OLZ118" s="31"/>
      <c r="OMA118" s="19"/>
      <c r="OMB118" s="19"/>
      <c r="OMC118" s="19"/>
      <c r="OMD118" s="19"/>
      <c r="OME118" s="19"/>
      <c r="OMF118" s="19"/>
      <c r="OMG118" s="19"/>
      <c r="OMH118" s="19"/>
      <c r="OMI118" s="19"/>
      <c r="OMJ118" s="31"/>
      <c r="OMK118" s="31"/>
      <c r="OML118" s="31"/>
      <c r="OMM118" s="31"/>
      <c r="OMN118" s="95"/>
      <c r="OMO118" s="31"/>
      <c r="OMP118" s="46"/>
      <c r="OMQ118" s="31"/>
      <c r="OMR118" s="31"/>
      <c r="OMS118" s="31"/>
      <c r="OMT118" s="31"/>
      <c r="OMU118" s="31"/>
      <c r="OMV118" s="118"/>
      <c r="OMW118" s="19"/>
      <c r="OMX118" s="19"/>
      <c r="OMY118" s="19"/>
      <c r="OMZ118" s="31"/>
      <c r="ONA118" s="19"/>
      <c r="ONB118" s="19"/>
      <c r="ONC118" s="31"/>
      <c r="OND118" s="31"/>
      <c r="ONE118" s="19"/>
      <c r="ONF118" s="19"/>
      <c r="ONG118" s="19"/>
      <c r="ONH118" s="19"/>
      <c r="ONI118" s="19"/>
      <c r="ONJ118" s="19"/>
      <c r="ONK118" s="19"/>
      <c r="ONL118" s="19"/>
      <c r="ONM118" s="19"/>
      <c r="ONN118" s="31"/>
      <c r="ONO118" s="31"/>
      <c r="ONP118" s="31"/>
      <c r="ONQ118" s="31"/>
      <c r="ONR118" s="95"/>
      <c r="ONS118" s="31"/>
      <c r="ONT118" s="46"/>
      <c r="ONU118" s="31"/>
      <c r="ONV118" s="31"/>
      <c r="ONW118" s="31"/>
      <c r="ONX118" s="31"/>
      <c r="ONY118" s="31"/>
      <c r="ONZ118" s="118"/>
      <c r="OOA118" s="19"/>
      <c r="OOB118" s="19"/>
      <c r="OOC118" s="19"/>
      <c r="OOD118" s="31"/>
      <c r="OOE118" s="19"/>
      <c r="OOF118" s="19"/>
      <c r="OOG118" s="31"/>
      <c r="OOH118" s="31"/>
      <c r="OOI118" s="19"/>
      <c r="OOJ118" s="19"/>
      <c r="OOK118" s="19"/>
      <c r="OOL118" s="19"/>
      <c r="OOM118" s="19"/>
      <c r="OON118" s="19"/>
      <c r="OOO118" s="19"/>
      <c r="OOP118" s="19"/>
      <c r="OOQ118" s="19"/>
      <c r="OOR118" s="31"/>
      <c r="OOS118" s="31"/>
      <c r="OOT118" s="31"/>
      <c r="OOU118" s="31"/>
      <c r="OOV118" s="95"/>
      <c r="OOW118" s="31"/>
      <c r="OOX118" s="46"/>
      <c r="OOY118" s="31"/>
      <c r="OOZ118" s="31"/>
      <c r="OPA118" s="31"/>
      <c r="OPB118" s="31"/>
      <c r="OPC118" s="31"/>
      <c r="OPD118" s="118"/>
      <c r="OPE118" s="19"/>
      <c r="OPF118" s="19"/>
      <c r="OPG118" s="19"/>
      <c r="OPH118" s="31"/>
      <c r="OPI118" s="19"/>
      <c r="OPJ118" s="19"/>
      <c r="OPK118" s="31"/>
      <c r="OPL118" s="31"/>
      <c r="OPM118" s="19"/>
      <c r="OPN118" s="19"/>
      <c r="OPO118" s="19"/>
      <c r="OPP118" s="19"/>
      <c r="OPQ118" s="19"/>
      <c r="OPR118" s="19"/>
      <c r="OPS118" s="19"/>
      <c r="OPT118" s="19"/>
      <c r="OPU118" s="19"/>
      <c r="OPV118" s="31"/>
      <c r="OPW118" s="31"/>
      <c r="OPX118" s="31"/>
      <c r="OPY118" s="31"/>
      <c r="OPZ118" s="95"/>
      <c r="OQA118" s="31"/>
      <c r="OQB118" s="46"/>
      <c r="OQC118" s="31"/>
      <c r="OQD118" s="31"/>
      <c r="OQE118" s="31"/>
      <c r="OQF118" s="31"/>
      <c r="OQG118" s="31"/>
      <c r="OQH118" s="118"/>
      <c r="OQI118" s="19"/>
      <c r="OQJ118" s="19"/>
      <c r="OQK118" s="19"/>
      <c r="OQL118" s="31"/>
      <c r="OQM118" s="19"/>
      <c r="OQN118" s="19"/>
      <c r="OQO118" s="31"/>
      <c r="OQP118" s="31"/>
      <c r="OQQ118" s="19"/>
      <c r="OQR118" s="19"/>
      <c r="OQS118" s="19"/>
      <c r="OQT118" s="19"/>
      <c r="OQU118" s="19"/>
      <c r="OQV118" s="19"/>
      <c r="OQW118" s="19"/>
      <c r="OQX118" s="19"/>
      <c r="OQY118" s="19"/>
      <c r="OQZ118" s="31"/>
      <c r="ORA118" s="31"/>
      <c r="ORB118" s="31"/>
      <c r="ORC118" s="31"/>
      <c r="ORD118" s="95"/>
      <c r="ORE118" s="31"/>
      <c r="ORF118" s="46"/>
      <c r="ORG118" s="31"/>
      <c r="ORH118" s="31"/>
      <c r="ORI118" s="31"/>
      <c r="ORJ118" s="31"/>
      <c r="ORK118" s="31"/>
      <c r="ORL118" s="118"/>
      <c r="ORM118" s="19"/>
      <c r="ORN118" s="19"/>
      <c r="ORO118" s="19"/>
      <c r="ORP118" s="31"/>
      <c r="ORQ118" s="19"/>
      <c r="ORR118" s="19"/>
      <c r="ORS118" s="31"/>
      <c r="ORT118" s="31"/>
      <c r="ORU118" s="19"/>
      <c r="ORV118" s="19"/>
      <c r="ORW118" s="19"/>
      <c r="ORX118" s="19"/>
      <c r="ORY118" s="19"/>
      <c r="ORZ118" s="19"/>
      <c r="OSA118" s="19"/>
      <c r="OSB118" s="19"/>
      <c r="OSC118" s="19"/>
      <c r="OSD118" s="31"/>
      <c r="OSE118" s="31"/>
      <c r="OSF118" s="31"/>
      <c r="OSG118" s="31"/>
      <c r="OSH118" s="95"/>
      <c r="OSI118" s="31"/>
      <c r="OSJ118" s="46"/>
      <c r="OSK118" s="31"/>
      <c r="OSL118" s="31"/>
      <c r="OSM118" s="31"/>
      <c r="OSN118" s="31"/>
      <c r="OSO118" s="31"/>
      <c r="OSP118" s="118"/>
      <c r="OSQ118" s="19"/>
      <c r="OSR118" s="19"/>
      <c r="OSS118" s="19"/>
      <c r="OST118" s="31"/>
      <c r="OSU118" s="19"/>
      <c r="OSV118" s="19"/>
      <c r="OSW118" s="31"/>
      <c r="OSX118" s="31"/>
      <c r="OSY118" s="19"/>
      <c r="OSZ118" s="19"/>
      <c r="OTA118" s="19"/>
      <c r="OTB118" s="19"/>
      <c r="OTC118" s="19"/>
      <c r="OTD118" s="19"/>
      <c r="OTE118" s="19"/>
      <c r="OTF118" s="19"/>
      <c r="OTG118" s="19"/>
      <c r="OTH118" s="31"/>
      <c r="OTI118" s="31"/>
      <c r="OTJ118" s="31"/>
      <c r="OTK118" s="31"/>
      <c r="OTL118" s="95"/>
      <c r="OTM118" s="31"/>
      <c r="OTN118" s="46"/>
      <c r="OTO118" s="31"/>
      <c r="OTP118" s="31"/>
      <c r="OTQ118" s="31"/>
      <c r="OTR118" s="31"/>
      <c r="OTS118" s="31"/>
      <c r="OTT118" s="118"/>
      <c r="OTU118" s="19"/>
      <c r="OTV118" s="19"/>
      <c r="OTW118" s="19"/>
      <c r="OTX118" s="31"/>
      <c r="OTY118" s="19"/>
      <c r="OTZ118" s="19"/>
      <c r="OUA118" s="31"/>
      <c r="OUB118" s="31"/>
      <c r="OUC118" s="19"/>
      <c r="OUD118" s="19"/>
      <c r="OUE118" s="19"/>
      <c r="OUF118" s="19"/>
      <c r="OUG118" s="19"/>
      <c r="OUH118" s="19"/>
      <c r="OUI118" s="19"/>
      <c r="OUJ118" s="19"/>
      <c r="OUK118" s="19"/>
      <c r="OUL118" s="31"/>
      <c r="OUM118" s="31"/>
      <c r="OUN118" s="31"/>
      <c r="OUO118" s="31"/>
      <c r="OUP118" s="95"/>
      <c r="OUQ118" s="31"/>
      <c r="OUR118" s="46"/>
      <c r="OUS118" s="31"/>
      <c r="OUT118" s="31"/>
      <c r="OUU118" s="31"/>
      <c r="OUV118" s="31"/>
      <c r="OUW118" s="31"/>
      <c r="OUX118" s="118"/>
      <c r="OUY118" s="19"/>
      <c r="OUZ118" s="19"/>
      <c r="OVA118" s="19"/>
      <c r="OVB118" s="31"/>
      <c r="OVC118" s="19"/>
      <c r="OVD118" s="19"/>
      <c r="OVE118" s="31"/>
      <c r="OVF118" s="31"/>
      <c r="OVG118" s="19"/>
      <c r="OVH118" s="19"/>
      <c r="OVI118" s="19"/>
      <c r="OVJ118" s="19"/>
      <c r="OVK118" s="19"/>
      <c r="OVL118" s="19"/>
      <c r="OVM118" s="19"/>
      <c r="OVN118" s="19"/>
      <c r="OVO118" s="19"/>
      <c r="OVP118" s="31"/>
      <c r="OVQ118" s="31"/>
      <c r="OVR118" s="31"/>
      <c r="OVS118" s="31"/>
      <c r="OVT118" s="95"/>
      <c r="OVU118" s="31"/>
      <c r="OVV118" s="46"/>
      <c r="OVW118" s="31"/>
      <c r="OVX118" s="31"/>
      <c r="OVY118" s="31"/>
      <c r="OVZ118" s="31"/>
      <c r="OWA118" s="31"/>
      <c r="OWB118" s="118"/>
      <c r="OWC118" s="19"/>
      <c r="OWD118" s="19"/>
      <c r="OWE118" s="19"/>
      <c r="OWF118" s="31"/>
      <c r="OWG118" s="19"/>
      <c r="OWH118" s="19"/>
      <c r="OWI118" s="31"/>
      <c r="OWJ118" s="31"/>
      <c r="OWK118" s="19"/>
      <c r="OWL118" s="19"/>
      <c r="OWM118" s="19"/>
      <c r="OWN118" s="19"/>
      <c r="OWO118" s="19"/>
      <c r="OWP118" s="19"/>
      <c r="OWQ118" s="19"/>
      <c r="OWR118" s="19"/>
      <c r="OWS118" s="19"/>
      <c r="OWT118" s="31"/>
      <c r="OWU118" s="31"/>
      <c r="OWV118" s="31"/>
      <c r="OWW118" s="31"/>
      <c r="OWX118" s="95"/>
      <c r="OWY118" s="31"/>
      <c r="OWZ118" s="46"/>
      <c r="OXA118" s="31"/>
      <c r="OXB118" s="31"/>
      <c r="OXC118" s="31"/>
      <c r="OXD118" s="31"/>
      <c r="OXE118" s="31"/>
      <c r="OXF118" s="118"/>
      <c r="OXG118" s="19"/>
      <c r="OXH118" s="19"/>
      <c r="OXI118" s="19"/>
      <c r="OXJ118" s="31"/>
      <c r="OXK118" s="19"/>
      <c r="OXL118" s="19"/>
      <c r="OXM118" s="31"/>
      <c r="OXN118" s="31"/>
      <c r="OXO118" s="19"/>
      <c r="OXP118" s="19"/>
      <c r="OXQ118" s="19"/>
      <c r="OXR118" s="19"/>
      <c r="OXS118" s="19"/>
      <c r="OXT118" s="19"/>
      <c r="OXU118" s="19"/>
      <c r="OXV118" s="19"/>
      <c r="OXW118" s="19"/>
      <c r="OXX118" s="31"/>
      <c r="OXY118" s="31"/>
      <c r="OXZ118" s="31"/>
      <c r="OYA118" s="31"/>
      <c r="OYB118" s="95"/>
      <c r="OYC118" s="31"/>
      <c r="OYD118" s="46"/>
      <c r="OYE118" s="31"/>
      <c r="OYF118" s="31"/>
      <c r="OYG118" s="31"/>
      <c r="OYH118" s="31"/>
      <c r="OYI118" s="31"/>
      <c r="OYJ118" s="118"/>
      <c r="OYK118" s="19"/>
      <c r="OYL118" s="19"/>
      <c r="OYM118" s="19"/>
      <c r="OYN118" s="31"/>
      <c r="OYO118" s="19"/>
      <c r="OYP118" s="19"/>
      <c r="OYQ118" s="31"/>
      <c r="OYR118" s="31"/>
      <c r="OYS118" s="19"/>
      <c r="OYT118" s="19"/>
      <c r="OYU118" s="19"/>
      <c r="OYV118" s="19"/>
      <c r="OYW118" s="19"/>
      <c r="OYX118" s="19"/>
      <c r="OYY118" s="19"/>
      <c r="OYZ118" s="19"/>
      <c r="OZA118" s="19"/>
      <c r="OZB118" s="31"/>
      <c r="OZC118" s="31"/>
      <c r="OZD118" s="31"/>
      <c r="OZE118" s="31"/>
      <c r="OZF118" s="95"/>
      <c r="OZG118" s="31"/>
      <c r="OZH118" s="46"/>
      <c r="OZI118" s="31"/>
      <c r="OZJ118" s="31"/>
      <c r="OZK118" s="31"/>
      <c r="OZL118" s="31"/>
      <c r="OZM118" s="31"/>
      <c r="OZN118" s="118"/>
      <c r="OZO118" s="19"/>
      <c r="OZP118" s="19"/>
      <c r="OZQ118" s="19"/>
      <c r="OZR118" s="31"/>
      <c r="OZS118" s="19"/>
      <c r="OZT118" s="19"/>
      <c r="OZU118" s="31"/>
      <c r="OZV118" s="31"/>
      <c r="OZW118" s="19"/>
      <c r="OZX118" s="19"/>
      <c r="OZY118" s="19"/>
      <c r="OZZ118" s="19"/>
      <c r="PAA118" s="19"/>
      <c r="PAB118" s="19"/>
      <c r="PAC118" s="19"/>
      <c r="PAD118" s="19"/>
      <c r="PAE118" s="19"/>
      <c r="PAF118" s="31"/>
      <c r="PAG118" s="31"/>
      <c r="PAH118" s="31"/>
      <c r="PAI118" s="31"/>
      <c r="PAJ118" s="95"/>
      <c r="PAK118" s="31"/>
      <c r="PAL118" s="46"/>
      <c r="PAM118" s="31"/>
      <c r="PAN118" s="31"/>
      <c r="PAO118" s="31"/>
      <c r="PAP118" s="31"/>
      <c r="PAQ118" s="31"/>
      <c r="PAR118" s="118"/>
      <c r="PAS118" s="19"/>
      <c r="PAT118" s="19"/>
      <c r="PAU118" s="19"/>
      <c r="PAV118" s="31"/>
      <c r="PAW118" s="19"/>
      <c r="PAX118" s="19"/>
      <c r="PAY118" s="31"/>
      <c r="PAZ118" s="31"/>
      <c r="PBA118" s="19"/>
      <c r="PBB118" s="19"/>
      <c r="PBC118" s="19"/>
      <c r="PBD118" s="19"/>
      <c r="PBE118" s="19"/>
      <c r="PBF118" s="19"/>
      <c r="PBG118" s="19"/>
      <c r="PBH118" s="19"/>
      <c r="PBI118" s="19"/>
      <c r="PBJ118" s="31"/>
      <c r="PBK118" s="31"/>
      <c r="PBL118" s="31"/>
      <c r="PBM118" s="31"/>
      <c r="PBN118" s="95"/>
      <c r="PBO118" s="31"/>
      <c r="PBP118" s="46"/>
      <c r="PBQ118" s="31"/>
      <c r="PBR118" s="31"/>
      <c r="PBS118" s="31"/>
      <c r="PBT118" s="31"/>
      <c r="PBU118" s="31"/>
      <c r="PBV118" s="118"/>
      <c r="PBW118" s="19"/>
      <c r="PBX118" s="19"/>
      <c r="PBY118" s="19"/>
      <c r="PBZ118" s="31"/>
      <c r="PCA118" s="19"/>
      <c r="PCB118" s="19"/>
      <c r="PCC118" s="31"/>
      <c r="PCD118" s="31"/>
      <c r="PCE118" s="19"/>
      <c r="PCF118" s="19"/>
      <c r="PCG118" s="19"/>
      <c r="PCH118" s="19"/>
      <c r="PCI118" s="19"/>
      <c r="PCJ118" s="19"/>
      <c r="PCK118" s="19"/>
      <c r="PCL118" s="19"/>
      <c r="PCM118" s="19"/>
      <c r="PCN118" s="31"/>
      <c r="PCO118" s="31"/>
      <c r="PCP118" s="31"/>
      <c r="PCQ118" s="31"/>
      <c r="PCR118" s="95"/>
      <c r="PCS118" s="31"/>
      <c r="PCT118" s="46"/>
      <c r="PCU118" s="31"/>
      <c r="PCV118" s="31"/>
      <c r="PCW118" s="31"/>
      <c r="PCX118" s="31"/>
      <c r="PCY118" s="31"/>
      <c r="PCZ118" s="118"/>
      <c r="PDA118" s="19"/>
      <c r="PDB118" s="19"/>
      <c r="PDC118" s="19"/>
      <c r="PDD118" s="31"/>
      <c r="PDE118" s="19"/>
      <c r="PDF118" s="19"/>
      <c r="PDG118" s="31"/>
      <c r="PDH118" s="31"/>
      <c r="PDI118" s="19"/>
      <c r="PDJ118" s="19"/>
      <c r="PDK118" s="19"/>
      <c r="PDL118" s="19"/>
      <c r="PDM118" s="19"/>
      <c r="PDN118" s="19"/>
      <c r="PDO118" s="19"/>
      <c r="PDP118" s="19"/>
      <c r="PDQ118" s="19"/>
      <c r="PDR118" s="31"/>
      <c r="PDS118" s="31"/>
      <c r="PDT118" s="31"/>
      <c r="PDU118" s="31"/>
      <c r="PDV118" s="95"/>
      <c r="PDW118" s="31"/>
      <c r="PDX118" s="46"/>
      <c r="PDY118" s="31"/>
      <c r="PDZ118" s="31"/>
      <c r="PEA118" s="31"/>
      <c r="PEB118" s="31"/>
      <c r="PEC118" s="31"/>
      <c r="PED118" s="118"/>
      <c r="PEE118" s="19"/>
      <c r="PEF118" s="19"/>
      <c r="PEG118" s="19"/>
      <c r="PEH118" s="31"/>
      <c r="PEI118" s="19"/>
      <c r="PEJ118" s="19"/>
      <c r="PEK118" s="31"/>
      <c r="PEL118" s="31"/>
      <c r="PEM118" s="19"/>
      <c r="PEN118" s="19"/>
      <c r="PEO118" s="19"/>
      <c r="PEP118" s="19"/>
      <c r="PEQ118" s="19"/>
      <c r="PER118" s="19"/>
      <c r="PES118" s="19"/>
      <c r="PET118" s="19"/>
      <c r="PEU118" s="19"/>
      <c r="PEV118" s="31"/>
      <c r="PEW118" s="31"/>
      <c r="PEX118" s="31"/>
      <c r="PEY118" s="31"/>
      <c r="PEZ118" s="95"/>
      <c r="PFA118" s="31"/>
      <c r="PFB118" s="46"/>
      <c r="PFC118" s="31"/>
      <c r="PFD118" s="31"/>
      <c r="PFE118" s="31"/>
      <c r="PFF118" s="31"/>
      <c r="PFG118" s="31"/>
      <c r="PFH118" s="118"/>
      <c r="PFI118" s="19"/>
      <c r="PFJ118" s="19"/>
      <c r="PFK118" s="19"/>
      <c r="PFL118" s="31"/>
      <c r="PFM118" s="19"/>
      <c r="PFN118" s="19"/>
      <c r="PFO118" s="31"/>
      <c r="PFP118" s="31"/>
      <c r="PFQ118" s="19"/>
      <c r="PFR118" s="19"/>
      <c r="PFS118" s="19"/>
      <c r="PFT118" s="19"/>
      <c r="PFU118" s="19"/>
      <c r="PFV118" s="19"/>
      <c r="PFW118" s="19"/>
      <c r="PFX118" s="19"/>
      <c r="PFY118" s="19"/>
      <c r="PFZ118" s="31"/>
      <c r="PGA118" s="31"/>
      <c r="PGB118" s="31"/>
      <c r="PGC118" s="31"/>
      <c r="PGD118" s="95"/>
      <c r="PGE118" s="31"/>
      <c r="PGF118" s="46"/>
      <c r="PGG118" s="31"/>
      <c r="PGH118" s="31"/>
      <c r="PGI118" s="31"/>
      <c r="PGJ118" s="31"/>
      <c r="PGK118" s="31"/>
      <c r="PGL118" s="118"/>
      <c r="PGM118" s="19"/>
      <c r="PGN118" s="19"/>
      <c r="PGO118" s="19"/>
      <c r="PGP118" s="31"/>
      <c r="PGQ118" s="19"/>
      <c r="PGR118" s="19"/>
      <c r="PGS118" s="31"/>
      <c r="PGT118" s="31"/>
      <c r="PGU118" s="19"/>
      <c r="PGV118" s="19"/>
      <c r="PGW118" s="19"/>
      <c r="PGX118" s="19"/>
      <c r="PGY118" s="19"/>
      <c r="PGZ118" s="19"/>
      <c r="PHA118" s="19"/>
      <c r="PHB118" s="19"/>
      <c r="PHC118" s="19"/>
      <c r="PHD118" s="31"/>
      <c r="PHE118" s="31"/>
      <c r="PHF118" s="31"/>
      <c r="PHG118" s="31"/>
      <c r="PHH118" s="95"/>
      <c r="PHI118" s="31"/>
      <c r="PHJ118" s="46"/>
      <c r="PHK118" s="31"/>
      <c r="PHL118" s="31"/>
      <c r="PHM118" s="31"/>
      <c r="PHN118" s="31"/>
      <c r="PHO118" s="31"/>
      <c r="PHP118" s="118"/>
      <c r="PHQ118" s="19"/>
      <c r="PHR118" s="19"/>
      <c r="PHS118" s="19"/>
      <c r="PHT118" s="31"/>
      <c r="PHU118" s="19"/>
      <c r="PHV118" s="19"/>
      <c r="PHW118" s="31"/>
      <c r="PHX118" s="31"/>
      <c r="PHY118" s="19"/>
      <c r="PHZ118" s="19"/>
      <c r="PIA118" s="19"/>
      <c r="PIB118" s="19"/>
      <c r="PIC118" s="19"/>
      <c r="PID118" s="19"/>
      <c r="PIE118" s="19"/>
      <c r="PIF118" s="19"/>
      <c r="PIG118" s="19"/>
      <c r="PIH118" s="31"/>
      <c r="PII118" s="31"/>
      <c r="PIJ118" s="31"/>
      <c r="PIK118" s="31"/>
      <c r="PIL118" s="95"/>
      <c r="PIM118" s="31"/>
      <c r="PIN118" s="46"/>
      <c r="PIO118" s="31"/>
      <c r="PIP118" s="31"/>
      <c r="PIQ118" s="31"/>
      <c r="PIR118" s="31"/>
      <c r="PIS118" s="31"/>
      <c r="PIT118" s="118"/>
      <c r="PIU118" s="19"/>
      <c r="PIV118" s="19"/>
      <c r="PIW118" s="19"/>
      <c r="PIX118" s="31"/>
      <c r="PIY118" s="19"/>
      <c r="PIZ118" s="19"/>
      <c r="PJA118" s="31"/>
      <c r="PJB118" s="31"/>
      <c r="PJC118" s="19"/>
      <c r="PJD118" s="19"/>
      <c r="PJE118" s="19"/>
      <c r="PJF118" s="19"/>
      <c r="PJG118" s="19"/>
      <c r="PJH118" s="19"/>
      <c r="PJI118" s="19"/>
      <c r="PJJ118" s="19"/>
      <c r="PJK118" s="19"/>
      <c r="PJL118" s="31"/>
      <c r="PJM118" s="31"/>
      <c r="PJN118" s="31"/>
      <c r="PJO118" s="31"/>
      <c r="PJP118" s="95"/>
      <c r="PJQ118" s="31"/>
      <c r="PJR118" s="46"/>
      <c r="PJS118" s="31"/>
      <c r="PJT118" s="31"/>
      <c r="PJU118" s="31"/>
      <c r="PJV118" s="31"/>
      <c r="PJW118" s="31"/>
      <c r="PJX118" s="118"/>
      <c r="PJY118" s="19"/>
      <c r="PJZ118" s="19"/>
      <c r="PKA118" s="19"/>
      <c r="PKB118" s="31"/>
      <c r="PKC118" s="19"/>
      <c r="PKD118" s="19"/>
      <c r="PKE118" s="31"/>
      <c r="PKF118" s="31"/>
      <c r="PKG118" s="19"/>
      <c r="PKH118" s="19"/>
      <c r="PKI118" s="19"/>
      <c r="PKJ118" s="19"/>
      <c r="PKK118" s="19"/>
      <c r="PKL118" s="19"/>
      <c r="PKM118" s="19"/>
      <c r="PKN118" s="19"/>
      <c r="PKO118" s="19"/>
      <c r="PKP118" s="31"/>
      <c r="PKQ118" s="31"/>
      <c r="PKR118" s="31"/>
      <c r="PKS118" s="31"/>
      <c r="PKT118" s="95"/>
      <c r="PKU118" s="31"/>
      <c r="PKV118" s="46"/>
      <c r="PKW118" s="31"/>
      <c r="PKX118" s="31"/>
      <c r="PKY118" s="31"/>
      <c r="PKZ118" s="31"/>
      <c r="PLA118" s="31"/>
      <c r="PLB118" s="118"/>
      <c r="PLC118" s="19"/>
      <c r="PLD118" s="19"/>
      <c r="PLE118" s="19"/>
      <c r="PLF118" s="31"/>
      <c r="PLG118" s="19"/>
      <c r="PLH118" s="19"/>
      <c r="PLI118" s="31"/>
      <c r="PLJ118" s="31"/>
      <c r="PLK118" s="19"/>
      <c r="PLL118" s="19"/>
      <c r="PLM118" s="19"/>
      <c r="PLN118" s="19"/>
      <c r="PLO118" s="19"/>
      <c r="PLP118" s="19"/>
      <c r="PLQ118" s="19"/>
      <c r="PLR118" s="19"/>
      <c r="PLS118" s="19"/>
      <c r="PLT118" s="31"/>
      <c r="PLU118" s="31"/>
      <c r="PLV118" s="31"/>
      <c r="PLW118" s="31"/>
      <c r="PLX118" s="95"/>
      <c r="PLY118" s="31"/>
      <c r="PLZ118" s="46"/>
      <c r="PMA118" s="31"/>
      <c r="PMB118" s="31"/>
      <c r="PMC118" s="31"/>
      <c r="PMD118" s="31"/>
      <c r="PME118" s="31"/>
      <c r="PMF118" s="118"/>
      <c r="PMG118" s="19"/>
      <c r="PMH118" s="19"/>
      <c r="PMI118" s="19"/>
      <c r="PMJ118" s="31"/>
      <c r="PMK118" s="19"/>
      <c r="PML118" s="19"/>
      <c r="PMM118" s="31"/>
      <c r="PMN118" s="31"/>
      <c r="PMO118" s="19"/>
      <c r="PMP118" s="19"/>
      <c r="PMQ118" s="19"/>
      <c r="PMR118" s="19"/>
      <c r="PMS118" s="19"/>
      <c r="PMT118" s="19"/>
      <c r="PMU118" s="19"/>
      <c r="PMV118" s="19"/>
      <c r="PMW118" s="19"/>
      <c r="PMX118" s="31"/>
      <c r="PMY118" s="31"/>
      <c r="PMZ118" s="31"/>
      <c r="PNA118" s="31"/>
      <c r="PNB118" s="95"/>
      <c r="PNC118" s="31"/>
      <c r="PND118" s="46"/>
      <c r="PNE118" s="31"/>
      <c r="PNF118" s="31"/>
      <c r="PNG118" s="31"/>
      <c r="PNH118" s="31"/>
      <c r="PNI118" s="31"/>
      <c r="PNJ118" s="118"/>
      <c r="PNK118" s="19"/>
      <c r="PNL118" s="19"/>
      <c r="PNM118" s="19"/>
      <c r="PNN118" s="31"/>
      <c r="PNO118" s="19"/>
      <c r="PNP118" s="19"/>
      <c r="PNQ118" s="31"/>
      <c r="PNR118" s="31"/>
      <c r="PNS118" s="19"/>
      <c r="PNT118" s="19"/>
      <c r="PNU118" s="19"/>
      <c r="PNV118" s="19"/>
      <c r="PNW118" s="19"/>
      <c r="PNX118" s="19"/>
      <c r="PNY118" s="19"/>
      <c r="PNZ118" s="19"/>
      <c r="POA118" s="19"/>
      <c r="POB118" s="31"/>
      <c r="POC118" s="31"/>
      <c r="POD118" s="31"/>
      <c r="POE118" s="31"/>
      <c r="POF118" s="95"/>
      <c r="POG118" s="31"/>
      <c r="POH118" s="46"/>
      <c r="POI118" s="31"/>
      <c r="POJ118" s="31"/>
      <c r="POK118" s="31"/>
      <c r="POL118" s="31"/>
      <c r="POM118" s="31"/>
      <c r="PON118" s="118"/>
      <c r="POO118" s="19"/>
      <c r="POP118" s="19"/>
      <c r="POQ118" s="19"/>
      <c r="POR118" s="31"/>
      <c r="POS118" s="19"/>
      <c r="POT118" s="19"/>
      <c r="POU118" s="31"/>
      <c r="POV118" s="31"/>
      <c r="POW118" s="19"/>
      <c r="POX118" s="19"/>
      <c r="POY118" s="19"/>
      <c r="POZ118" s="19"/>
      <c r="PPA118" s="19"/>
      <c r="PPB118" s="19"/>
      <c r="PPC118" s="19"/>
      <c r="PPD118" s="19"/>
      <c r="PPE118" s="19"/>
      <c r="PPF118" s="31"/>
      <c r="PPG118" s="31"/>
      <c r="PPH118" s="31"/>
      <c r="PPI118" s="31"/>
      <c r="PPJ118" s="95"/>
      <c r="PPK118" s="31"/>
      <c r="PPL118" s="46"/>
      <c r="PPM118" s="31"/>
      <c r="PPN118" s="31"/>
      <c r="PPO118" s="31"/>
      <c r="PPP118" s="31"/>
      <c r="PPQ118" s="31"/>
      <c r="PPR118" s="118"/>
      <c r="PPS118" s="19"/>
      <c r="PPT118" s="19"/>
      <c r="PPU118" s="19"/>
      <c r="PPV118" s="31"/>
      <c r="PPW118" s="19"/>
      <c r="PPX118" s="19"/>
      <c r="PPY118" s="31"/>
      <c r="PPZ118" s="31"/>
      <c r="PQA118" s="19"/>
      <c r="PQB118" s="19"/>
      <c r="PQC118" s="19"/>
      <c r="PQD118" s="19"/>
      <c r="PQE118" s="19"/>
      <c r="PQF118" s="19"/>
      <c r="PQG118" s="19"/>
      <c r="PQH118" s="19"/>
      <c r="PQI118" s="19"/>
      <c r="PQJ118" s="31"/>
      <c r="PQK118" s="31"/>
      <c r="PQL118" s="31"/>
      <c r="PQM118" s="31"/>
      <c r="PQN118" s="95"/>
      <c r="PQO118" s="31"/>
      <c r="PQP118" s="46"/>
      <c r="PQQ118" s="31"/>
      <c r="PQR118" s="31"/>
      <c r="PQS118" s="31"/>
      <c r="PQT118" s="31"/>
      <c r="PQU118" s="31"/>
      <c r="PQV118" s="118"/>
      <c r="PQW118" s="19"/>
      <c r="PQX118" s="19"/>
      <c r="PQY118" s="19"/>
      <c r="PQZ118" s="31"/>
      <c r="PRA118" s="19"/>
      <c r="PRB118" s="19"/>
      <c r="PRC118" s="31"/>
      <c r="PRD118" s="31"/>
      <c r="PRE118" s="19"/>
      <c r="PRF118" s="19"/>
      <c r="PRG118" s="19"/>
      <c r="PRH118" s="19"/>
      <c r="PRI118" s="19"/>
      <c r="PRJ118" s="19"/>
      <c r="PRK118" s="19"/>
      <c r="PRL118" s="19"/>
      <c r="PRM118" s="19"/>
      <c r="PRN118" s="31"/>
      <c r="PRO118" s="31"/>
      <c r="PRP118" s="31"/>
      <c r="PRQ118" s="31"/>
      <c r="PRR118" s="95"/>
      <c r="PRS118" s="31"/>
      <c r="PRT118" s="46"/>
      <c r="PRU118" s="31"/>
      <c r="PRV118" s="31"/>
      <c r="PRW118" s="31"/>
      <c r="PRX118" s="31"/>
      <c r="PRY118" s="31"/>
      <c r="PRZ118" s="118"/>
      <c r="PSA118" s="19"/>
      <c r="PSB118" s="19"/>
      <c r="PSC118" s="19"/>
      <c r="PSD118" s="31"/>
      <c r="PSE118" s="19"/>
      <c r="PSF118" s="19"/>
      <c r="PSG118" s="31"/>
      <c r="PSH118" s="31"/>
      <c r="PSI118" s="19"/>
      <c r="PSJ118" s="19"/>
      <c r="PSK118" s="19"/>
      <c r="PSL118" s="19"/>
      <c r="PSM118" s="19"/>
      <c r="PSN118" s="19"/>
      <c r="PSO118" s="19"/>
      <c r="PSP118" s="19"/>
      <c r="PSQ118" s="19"/>
      <c r="PSR118" s="31"/>
      <c r="PSS118" s="31"/>
      <c r="PST118" s="31"/>
      <c r="PSU118" s="31"/>
      <c r="PSV118" s="95"/>
      <c r="PSW118" s="31"/>
      <c r="PSX118" s="46"/>
      <c r="PSY118" s="31"/>
      <c r="PSZ118" s="31"/>
      <c r="PTA118" s="31"/>
      <c r="PTB118" s="31"/>
      <c r="PTC118" s="31"/>
      <c r="PTD118" s="118"/>
      <c r="PTE118" s="19"/>
      <c r="PTF118" s="19"/>
      <c r="PTG118" s="19"/>
      <c r="PTH118" s="31"/>
      <c r="PTI118" s="19"/>
      <c r="PTJ118" s="19"/>
      <c r="PTK118" s="31"/>
      <c r="PTL118" s="31"/>
      <c r="PTM118" s="19"/>
      <c r="PTN118" s="19"/>
      <c r="PTO118" s="19"/>
      <c r="PTP118" s="19"/>
      <c r="PTQ118" s="19"/>
      <c r="PTR118" s="19"/>
      <c r="PTS118" s="19"/>
      <c r="PTT118" s="19"/>
      <c r="PTU118" s="19"/>
      <c r="PTV118" s="31"/>
      <c r="PTW118" s="31"/>
      <c r="PTX118" s="31"/>
      <c r="PTY118" s="31"/>
      <c r="PTZ118" s="95"/>
      <c r="PUA118" s="31"/>
      <c r="PUB118" s="46"/>
      <c r="PUC118" s="31"/>
      <c r="PUD118" s="31"/>
      <c r="PUE118" s="31"/>
      <c r="PUF118" s="31"/>
      <c r="PUG118" s="31"/>
      <c r="PUH118" s="118"/>
      <c r="PUI118" s="19"/>
      <c r="PUJ118" s="19"/>
      <c r="PUK118" s="19"/>
      <c r="PUL118" s="31"/>
      <c r="PUM118" s="19"/>
      <c r="PUN118" s="19"/>
      <c r="PUO118" s="31"/>
      <c r="PUP118" s="31"/>
      <c r="PUQ118" s="19"/>
      <c r="PUR118" s="19"/>
      <c r="PUS118" s="19"/>
      <c r="PUT118" s="19"/>
      <c r="PUU118" s="19"/>
      <c r="PUV118" s="19"/>
      <c r="PUW118" s="19"/>
      <c r="PUX118" s="19"/>
      <c r="PUY118" s="19"/>
      <c r="PUZ118" s="31"/>
      <c r="PVA118" s="31"/>
      <c r="PVB118" s="31"/>
      <c r="PVC118" s="31"/>
      <c r="PVD118" s="95"/>
      <c r="PVE118" s="31"/>
      <c r="PVF118" s="46"/>
      <c r="PVG118" s="31"/>
      <c r="PVH118" s="31"/>
      <c r="PVI118" s="31"/>
      <c r="PVJ118" s="31"/>
      <c r="PVK118" s="31"/>
      <c r="PVL118" s="118"/>
      <c r="PVM118" s="19"/>
      <c r="PVN118" s="19"/>
      <c r="PVO118" s="19"/>
      <c r="PVP118" s="31"/>
      <c r="PVQ118" s="19"/>
      <c r="PVR118" s="19"/>
      <c r="PVS118" s="31"/>
      <c r="PVT118" s="31"/>
      <c r="PVU118" s="19"/>
      <c r="PVV118" s="19"/>
      <c r="PVW118" s="19"/>
      <c r="PVX118" s="19"/>
      <c r="PVY118" s="19"/>
      <c r="PVZ118" s="19"/>
      <c r="PWA118" s="19"/>
      <c r="PWB118" s="19"/>
      <c r="PWC118" s="19"/>
      <c r="PWD118" s="31"/>
      <c r="PWE118" s="31"/>
      <c r="PWF118" s="31"/>
      <c r="PWG118" s="31"/>
      <c r="PWH118" s="95"/>
      <c r="PWI118" s="31"/>
      <c r="PWJ118" s="46"/>
      <c r="PWK118" s="31"/>
      <c r="PWL118" s="31"/>
      <c r="PWM118" s="31"/>
      <c r="PWN118" s="31"/>
      <c r="PWO118" s="31"/>
      <c r="PWP118" s="118"/>
      <c r="PWQ118" s="19"/>
      <c r="PWR118" s="19"/>
      <c r="PWS118" s="19"/>
      <c r="PWT118" s="31"/>
      <c r="PWU118" s="19"/>
      <c r="PWV118" s="19"/>
      <c r="PWW118" s="31"/>
      <c r="PWX118" s="31"/>
      <c r="PWY118" s="19"/>
      <c r="PWZ118" s="19"/>
      <c r="PXA118" s="19"/>
      <c r="PXB118" s="19"/>
      <c r="PXC118" s="19"/>
      <c r="PXD118" s="19"/>
      <c r="PXE118" s="19"/>
      <c r="PXF118" s="19"/>
      <c r="PXG118" s="19"/>
      <c r="PXH118" s="31"/>
      <c r="PXI118" s="31"/>
      <c r="PXJ118" s="31"/>
      <c r="PXK118" s="31"/>
      <c r="PXL118" s="95"/>
      <c r="PXM118" s="31"/>
      <c r="PXN118" s="46"/>
      <c r="PXO118" s="31"/>
      <c r="PXP118" s="31"/>
      <c r="PXQ118" s="31"/>
      <c r="PXR118" s="31"/>
      <c r="PXS118" s="31"/>
      <c r="PXT118" s="118"/>
      <c r="PXU118" s="19"/>
      <c r="PXV118" s="19"/>
      <c r="PXW118" s="19"/>
      <c r="PXX118" s="31"/>
      <c r="PXY118" s="19"/>
      <c r="PXZ118" s="19"/>
      <c r="PYA118" s="31"/>
      <c r="PYB118" s="31"/>
      <c r="PYC118" s="19"/>
      <c r="PYD118" s="19"/>
      <c r="PYE118" s="19"/>
      <c r="PYF118" s="19"/>
      <c r="PYG118" s="19"/>
      <c r="PYH118" s="19"/>
      <c r="PYI118" s="19"/>
      <c r="PYJ118" s="19"/>
      <c r="PYK118" s="19"/>
      <c r="PYL118" s="31"/>
      <c r="PYM118" s="31"/>
      <c r="PYN118" s="31"/>
      <c r="PYO118" s="31"/>
      <c r="PYP118" s="95"/>
      <c r="PYQ118" s="31"/>
      <c r="PYR118" s="46"/>
      <c r="PYS118" s="31"/>
      <c r="PYT118" s="31"/>
      <c r="PYU118" s="31"/>
      <c r="PYV118" s="31"/>
      <c r="PYW118" s="31"/>
      <c r="PYX118" s="118"/>
      <c r="PYY118" s="19"/>
      <c r="PYZ118" s="19"/>
      <c r="PZA118" s="19"/>
      <c r="PZB118" s="31"/>
      <c r="PZC118" s="19"/>
      <c r="PZD118" s="19"/>
      <c r="PZE118" s="31"/>
      <c r="PZF118" s="31"/>
      <c r="PZG118" s="19"/>
      <c r="PZH118" s="19"/>
      <c r="PZI118" s="19"/>
      <c r="PZJ118" s="19"/>
      <c r="PZK118" s="19"/>
      <c r="PZL118" s="19"/>
      <c r="PZM118" s="19"/>
      <c r="PZN118" s="19"/>
      <c r="PZO118" s="19"/>
      <c r="PZP118" s="31"/>
      <c r="PZQ118" s="31"/>
      <c r="PZR118" s="31"/>
      <c r="PZS118" s="31"/>
      <c r="PZT118" s="95"/>
      <c r="PZU118" s="31"/>
      <c r="PZV118" s="46"/>
      <c r="PZW118" s="31"/>
      <c r="PZX118" s="31"/>
      <c r="PZY118" s="31"/>
      <c r="PZZ118" s="31"/>
      <c r="QAA118" s="31"/>
      <c r="QAB118" s="118"/>
      <c r="QAC118" s="19"/>
      <c r="QAD118" s="19"/>
      <c r="QAE118" s="19"/>
      <c r="QAF118" s="31"/>
      <c r="QAG118" s="19"/>
      <c r="QAH118" s="19"/>
      <c r="QAI118" s="31"/>
      <c r="QAJ118" s="31"/>
      <c r="QAK118" s="19"/>
      <c r="QAL118" s="19"/>
      <c r="QAM118" s="19"/>
      <c r="QAN118" s="19"/>
      <c r="QAO118" s="19"/>
      <c r="QAP118" s="19"/>
      <c r="QAQ118" s="19"/>
      <c r="QAR118" s="19"/>
      <c r="QAS118" s="19"/>
      <c r="QAT118" s="31"/>
      <c r="QAU118" s="31"/>
      <c r="QAV118" s="31"/>
      <c r="QAW118" s="31"/>
      <c r="QAX118" s="95"/>
      <c r="QAY118" s="31"/>
      <c r="QAZ118" s="46"/>
      <c r="QBA118" s="31"/>
      <c r="QBB118" s="31"/>
      <c r="QBC118" s="31"/>
      <c r="QBD118" s="31"/>
      <c r="QBE118" s="31"/>
      <c r="QBF118" s="118"/>
      <c r="QBG118" s="19"/>
      <c r="QBH118" s="19"/>
      <c r="QBI118" s="19"/>
      <c r="QBJ118" s="31"/>
      <c r="QBK118" s="19"/>
      <c r="QBL118" s="19"/>
      <c r="QBM118" s="31"/>
      <c r="QBN118" s="31"/>
      <c r="QBO118" s="19"/>
      <c r="QBP118" s="19"/>
      <c r="QBQ118" s="19"/>
      <c r="QBR118" s="19"/>
      <c r="QBS118" s="19"/>
      <c r="QBT118" s="19"/>
      <c r="QBU118" s="19"/>
      <c r="QBV118" s="19"/>
      <c r="QBW118" s="19"/>
      <c r="QBX118" s="31"/>
      <c r="QBY118" s="31"/>
      <c r="QBZ118" s="31"/>
      <c r="QCA118" s="31"/>
      <c r="QCB118" s="95"/>
      <c r="QCC118" s="31"/>
      <c r="QCD118" s="46"/>
      <c r="QCE118" s="31"/>
      <c r="QCF118" s="31"/>
      <c r="QCG118" s="31"/>
      <c r="QCH118" s="31"/>
      <c r="QCI118" s="31"/>
      <c r="QCJ118" s="118"/>
      <c r="QCK118" s="19"/>
      <c r="QCL118" s="19"/>
      <c r="QCM118" s="19"/>
      <c r="QCN118" s="31"/>
      <c r="QCO118" s="19"/>
      <c r="QCP118" s="19"/>
      <c r="QCQ118" s="31"/>
      <c r="QCR118" s="31"/>
      <c r="QCS118" s="19"/>
      <c r="QCT118" s="19"/>
      <c r="QCU118" s="19"/>
      <c r="QCV118" s="19"/>
      <c r="QCW118" s="19"/>
      <c r="QCX118" s="19"/>
      <c r="QCY118" s="19"/>
      <c r="QCZ118" s="19"/>
      <c r="QDA118" s="19"/>
      <c r="QDB118" s="31"/>
      <c r="QDC118" s="31"/>
      <c r="QDD118" s="31"/>
      <c r="QDE118" s="31"/>
      <c r="QDF118" s="95"/>
      <c r="QDG118" s="31"/>
      <c r="QDH118" s="46"/>
      <c r="QDI118" s="31"/>
      <c r="QDJ118" s="31"/>
      <c r="QDK118" s="31"/>
      <c r="QDL118" s="31"/>
      <c r="QDM118" s="31"/>
      <c r="QDN118" s="118"/>
      <c r="QDO118" s="19"/>
      <c r="QDP118" s="19"/>
      <c r="QDQ118" s="19"/>
      <c r="QDR118" s="31"/>
      <c r="QDS118" s="19"/>
      <c r="QDT118" s="19"/>
      <c r="QDU118" s="31"/>
      <c r="QDV118" s="31"/>
      <c r="QDW118" s="19"/>
      <c r="QDX118" s="19"/>
      <c r="QDY118" s="19"/>
      <c r="QDZ118" s="19"/>
      <c r="QEA118" s="19"/>
      <c r="QEB118" s="19"/>
      <c r="QEC118" s="19"/>
      <c r="QED118" s="19"/>
      <c r="QEE118" s="19"/>
      <c r="QEF118" s="31"/>
      <c r="QEG118" s="31"/>
      <c r="QEH118" s="31"/>
      <c r="QEI118" s="31"/>
      <c r="QEJ118" s="95"/>
      <c r="QEK118" s="31"/>
      <c r="QEL118" s="46"/>
      <c r="QEM118" s="31"/>
      <c r="QEN118" s="31"/>
      <c r="QEO118" s="31"/>
      <c r="QEP118" s="31"/>
      <c r="QEQ118" s="31"/>
      <c r="QER118" s="118"/>
      <c r="QES118" s="19"/>
      <c r="QET118" s="19"/>
      <c r="QEU118" s="19"/>
      <c r="QEV118" s="31"/>
      <c r="QEW118" s="19"/>
      <c r="QEX118" s="19"/>
      <c r="QEY118" s="31"/>
      <c r="QEZ118" s="31"/>
      <c r="QFA118" s="19"/>
      <c r="QFB118" s="19"/>
      <c r="QFC118" s="19"/>
      <c r="QFD118" s="19"/>
      <c r="QFE118" s="19"/>
      <c r="QFF118" s="19"/>
      <c r="QFG118" s="19"/>
      <c r="QFH118" s="19"/>
      <c r="QFI118" s="19"/>
      <c r="QFJ118" s="31"/>
      <c r="QFK118" s="31"/>
      <c r="QFL118" s="31"/>
      <c r="QFM118" s="31"/>
      <c r="QFN118" s="95"/>
      <c r="QFO118" s="31"/>
      <c r="QFP118" s="46"/>
      <c r="QFQ118" s="31"/>
      <c r="QFR118" s="31"/>
      <c r="QFS118" s="31"/>
      <c r="QFT118" s="31"/>
      <c r="QFU118" s="31"/>
      <c r="QFV118" s="118"/>
      <c r="QFW118" s="19"/>
      <c r="QFX118" s="19"/>
      <c r="QFY118" s="19"/>
      <c r="QFZ118" s="31"/>
      <c r="QGA118" s="19"/>
      <c r="QGB118" s="19"/>
      <c r="QGC118" s="31"/>
      <c r="QGD118" s="31"/>
      <c r="QGE118" s="19"/>
      <c r="QGF118" s="19"/>
      <c r="QGG118" s="19"/>
      <c r="QGH118" s="19"/>
      <c r="QGI118" s="19"/>
      <c r="QGJ118" s="19"/>
      <c r="QGK118" s="19"/>
      <c r="QGL118" s="19"/>
      <c r="QGM118" s="19"/>
      <c r="QGN118" s="31"/>
      <c r="QGO118" s="31"/>
      <c r="QGP118" s="31"/>
      <c r="QGQ118" s="31"/>
      <c r="QGR118" s="95"/>
      <c r="QGS118" s="31"/>
      <c r="QGT118" s="46"/>
      <c r="QGU118" s="31"/>
      <c r="QGV118" s="31"/>
      <c r="QGW118" s="31"/>
      <c r="QGX118" s="31"/>
      <c r="QGY118" s="31"/>
      <c r="QGZ118" s="118"/>
      <c r="QHA118" s="19"/>
      <c r="QHB118" s="19"/>
      <c r="QHC118" s="19"/>
      <c r="QHD118" s="31"/>
      <c r="QHE118" s="19"/>
      <c r="QHF118" s="19"/>
      <c r="QHG118" s="31"/>
      <c r="QHH118" s="31"/>
      <c r="QHI118" s="19"/>
      <c r="QHJ118" s="19"/>
      <c r="QHK118" s="19"/>
      <c r="QHL118" s="19"/>
      <c r="QHM118" s="19"/>
      <c r="QHN118" s="19"/>
      <c r="QHO118" s="19"/>
      <c r="QHP118" s="19"/>
      <c r="QHQ118" s="19"/>
      <c r="QHR118" s="31"/>
      <c r="QHS118" s="31"/>
      <c r="QHT118" s="31"/>
      <c r="QHU118" s="31"/>
      <c r="QHV118" s="95"/>
      <c r="QHW118" s="31"/>
      <c r="QHX118" s="46"/>
      <c r="QHY118" s="31"/>
      <c r="QHZ118" s="31"/>
      <c r="QIA118" s="31"/>
      <c r="QIB118" s="31"/>
      <c r="QIC118" s="31"/>
      <c r="QID118" s="118"/>
      <c r="QIE118" s="19"/>
      <c r="QIF118" s="19"/>
      <c r="QIG118" s="19"/>
      <c r="QIH118" s="31"/>
      <c r="QII118" s="19"/>
      <c r="QIJ118" s="19"/>
      <c r="QIK118" s="31"/>
      <c r="QIL118" s="31"/>
      <c r="QIM118" s="19"/>
      <c r="QIN118" s="19"/>
      <c r="QIO118" s="19"/>
      <c r="QIP118" s="19"/>
      <c r="QIQ118" s="19"/>
      <c r="QIR118" s="19"/>
      <c r="QIS118" s="19"/>
      <c r="QIT118" s="19"/>
      <c r="QIU118" s="19"/>
      <c r="QIV118" s="31"/>
      <c r="QIW118" s="31"/>
      <c r="QIX118" s="31"/>
      <c r="QIY118" s="31"/>
      <c r="QIZ118" s="95"/>
      <c r="QJA118" s="31"/>
      <c r="QJB118" s="46"/>
      <c r="QJC118" s="31"/>
      <c r="QJD118" s="31"/>
      <c r="QJE118" s="31"/>
      <c r="QJF118" s="31"/>
      <c r="QJG118" s="31"/>
      <c r="QJH118" s="118"/>
      <c r="QJI118" s="19"/>
      <c r="QJJ118" s="19"/>
      <c r="QJK118" s="19"/>
      <c r="QJL118" s="31"/>
      <c r="QJM118" s="19"/>
      <c r="QJN118" s="19"/>
      <c r="QJO118" s="31"/>
      <c r="QJP118" s="31"/>
      <c r="QJQ118" s="19"/>
      <c r="QJR118" s="19"/>
      <c r="QJS118" s="19"/>
      <c r="QJT118" s="19"/>
      <c r="QJU118" s="19"/>
      <c r="QJV118" s="19"/>
      <c r="QJW118" s="19"/>
      <c r="QJX118" s="19"/>
      <c r="QJY118" s="19"/>
      <c r="QJZ118" s="31"/>
      <c r="QKA118" s="31"/>
      <c r="QKB118" s="31"/>
      <c r="QKC118" s="31"/>
      <c r="QKD118" s="95"/>
      <c r="QKE118" s="31"/>
      <c r="QKF118" s="46"/>
      <c r="QKG118" s="31"/>
      <c r="QKH118" s="31"/>
      <c r="QKI118" s="31"/>
      <c r="QKJ118" s="31"/>
      <c r="QKK118" s="31"/>
      <c r="QKL118" s="118"/>
      <c r="QKM118" s="19"/>
      <c r="QKN118" s="19"/>
      <c r="QKO118" s="19"/>
      <c r="QKP118" s="31"/>
      <c r="QKQ118" s="19"/>
      <c r="QKR118" s="19"/>
      <c r="QKS118" s="31"/>
      <c r="QKT118" s="31"/>
      <c r="QKU118" s="19"/>
      <c r="QKV118" s="19"/>
      <c r="QKW118" s="19"/>
      <c r="QKX118" s="19"/>
      <c r="QKY118" s="19"/>
      <c r="QKZ118" s="19"/>
      <c r="QLA118" s="19"/>
      <c r="QLB118" s="19"/>
      <c r="QLC118" s="19"/>
      <c r="QLD118" s="31"/>
      <c r="QLE118" s="31"/>
      <c r="QLF118" s="31"/>
      <c r="QLG118" s="31"/>
      <c r="QLH118" s="95"/>
      <c r="QLI118" s="31"/>
      <c r="QLJ118" s="46"/>
      <c r="QLK118" s="31"/>
      <c r="QLL118" s="31"/>
      <c r="QLM118" s="31"/>
      <c r="QLN118" s="31"/>
      <c r="QLO118" s="31"/>
      <c r="QLP118" s="118"/>
      <c r="QLQ118" s="19"/>
      <c r="QLR118" s="19"/>
      <c r="QLS118" s="19"/>
      <c r="QLT118" s="31"/>
      <c r="QLU118" s="19"/>
      <c r="QLV118" s="19"/>
      <c r="QLW118" s="31"/>
      <c r="QLX118" s="31"/>
      <c r="QLY118" s="19"/>
      <c r="QLZ118" s="19"/>
      <c r="QMA118" s="19"/>
      <c r="QMB118" s="19"/>
      <c r="QMC118" s="19"/>
      <c r="QMD118" s="19"/>
      <c r="QME118" s="19"/>
      <c r="QMF118" s="19"/>
      <c r="QMG118" s="19"/>
      <c r="QMH118" s="31"/>
      <c r="QMI118" s="31"/>
      <c r="QMJ118" s="31"/>
      <c r="QMK118" s="31"/>
      <c r="QML118" s="95"/>
      <c r="QMM118" s="31"/>
      <c r="QMN118" s="46"/>
      <c r="QMO118" s="31"/>
      <c r="QMP118" s="31"/>
      <c r="QMQ118" s="31"/>
      <c r="QMR118" s="31"/>
      <c r="QMS118" s="31"/>
      <c r="QMT118" s="118"/>
      <c r="QMU118" s="19"/>
      <c r="QMV118" s="19"/>
      <c r="QMW118" s="19"/>
      <c r="QMX118" s="31"/>
      <c r="QMY118" s="19"/>
      <c r="QMZ118" s="19"/>
      <c r="QNA118" s="31"/>
      <c r="QNB118" s="31"/>
      <c r="QNC118" s="19"/>
      <c r="QND118" s="19"/>
      <c r="QNE118" s="19"/>
      <c r="QNF118" s="19"/>
      <c r="QNG118" s="19"/>
      <c r="QNH118" s="19"/>
      <c r="QNI118" s="19"/>
      <c r="QNJ118" s="19"/>
      <c r="QNK118" s="19"/>
      <c r="QNL118" s="31"/>
      <c r="QNM118" s="31"/>
      <c r="QNN118" s="31"/>
      <c r="QNO118" s="31"/>
      <c r="QNP118" s="95"/>
      <c r="QNQ118" s="31"/>
      <c r="QNR118" s="46"/>
      <c r="QNS118" s="31"/>
      <c r="QNT118" s="31"/>
      <c r="QNU118" s="31"/>
      <c r="QNV118" s="31"/>
      <c r="QNW118" s="31"/>
      <c r="QNX118" s="118"/>
      <c r="QNY118" s="19"/>
      <c r="QNZ118" s="19"/>
      <c r="QOA118" s="19"/>
      <c r="QOB118" s="31"/>
      <c r="QOC118" s="19"/>
      <c r="QOD118" s="19"/>
      <c r="QOE118" s="31"/>
      <c r="QOF118" s="31"/>
      <c r="QOG118" s="19"/>
      <c r="QOH118" s="19"/>
      <c r="QOI118" s="19"/>
      <c r="QOJ118" s="19"/>
      <c r="QOK118" s="19"/>
      <c r="QOL118" s="19"/>
      <c r="QOM118" s="19"/>
      <c r="QON118" s="19"/>
      <c r="QOO118" s="19"/>
      <c r="QOP118" s="31"/>
      <c r="QOQ118" s="31"/>
      <c r="QOR118" s="31"/>
      <c r="QOS118" s="31"/>
      <c r="QOT118" s="95"/>
      <c r="QOU118" s="31"/>
      <c r="QOV118" s="46"/>
      <c r="QOW118" s="31"/>
      <c r="QOX118" s="31"/>
      <c r="QOY118" s="31"/>
      <c r="QOZ118" s="31"/>
      <c r="QPA118" s="31"/>
      <c r="QPB118" s="118"/>
      <c r="QPC118" s="19"/>
      <c r="QPD118" s="19"/>
      <c r="QPE118" s="19"/>
      <c r="QPF118" s="31"/>
      <c r="QPG118" s="19"/>
      <c r="QPH118" s="19"/>
      <c r="QPI118" s="31"/>
      <c r="QPJ118" s="31"/>
      <c r="QPK118" s="19"/>
      <c r="QPL118" s="19"/>
      <c r="QPM118" s="19"/>
      <c r="QPN118" s="19"/>
      <c r="QPO118" s="19"/>
      <c r="QPP118" s="19"/>
      <c r="QPQ118" s="19"/>
      <c r="QPR118" s="19"/>
      <c r="QPS118" s="19"/>
      <c r="QPT118" s="31"/>
      <c r="QPU118" s="31"/>
      <c r="QPV118" s="31"/>
      <c r="QPW118" s="31"/>
      <c r="QPX118" s="95"/>
      <c r="QPY118" s="31"/>
      <c r="QPZ118" s="46"/>
      <c r="QQA118" s="31"/>
      <c r="QQB118" s="31"/>
      <c r="QQC118" s="31"/>
      <c r="QQD118" s="31"/>
      <c r="QQE118" s="31"/>
      <c r="QQF118" s="118"/>
      <c r="QQG118" s="19"/>
      <c r="QQH118" s="19"/>
      <c r="QQI118" s="19"/>
      <c r="QQJ118" s="31"/>
      <c r="QQK118" s="19"/>
      <c r="QQL118" s="19"/>
      <c r="QQM118" s="31"/>
      <c r="QQN118" s="31"/>
      <c r="QQO118" s="19"/>
      <c r="QQP118" s="19"/>
      <c r="QQQ118" s="19"/>
      <c r="QQR118" s="19"/>
      <c r="QQS118" s="19"/>
      <c r="QQT118" s="19"/>
      <c r="QQU118" s="19"/>
      <c r="QQV118" s="19"/>
      <c r="QQW118" s="19"/>
      <c r="QQX118" s="31"/>
      <c r="QQY118" s="31"/>
      <c r="QQZ118" s="31"/>
      <c r="QRA118" s="31"/>
      <c r="QRB118" s="95"/>
      <c r="QRC118" s="31"/>
      <c r="QRD118" s="46"/>
      <c r="QRE118" s="31"/>
      <c r="QRF118" s="31"/>
      <c r="QRG118" s="31"/>
      <c r="QRH118" s="31"/>
      <c r="QRI118" s="31"/>
      <c r="QRJ118" s="118"/>
      <c r="QRK118" s="19"/>
      <c r="QRL118" s="19"/>
      <c r="QRM118" s="19"/>
      <c r="QRN118" s="31"/>
      <c r="QRO118" s="19"/>
      <c r="QRP118" s="19"/>
      <c r="QRQ118" s="31"/>
      <c r="QRR118" s="31"/>
      <c r="QRS118" s="19"/>
      <c r="QRT118" s="19"/>
      <c r="QRU118" s="19"/>
      <c r="QRV118" s="19"/>
      <c r="QRW118" s="19"/>
      <c r="QRX118" s="19"/>
      <c r="QRY118" s="19"/>
      <c r="QRZ118" s="19"/>
      <c r="QSA118" s="19"/>
      <c r="QSB118" s="31"/>
      <c r="QSC118" s="31"/>
      <c r="QSD118" s="31"/>
      <c r="QSE118" s="31"/>
      <c r="QSF118" s="95"/>
      <c r="QSG118" s="31"/>
      <c r="QSH118" s="46"/>
      <c r="QSI118" s="31"/>
      <c r="QSJ118" s="31"/>
      <c r="QSK118" s="31"/>
      <c r="QSL118" s="31"/>
      <c r="QSM118" s="31"/>
      <c r="QSN118" s="118"/>
      <c r="QSO118" s="19"/>
      <c r="QSP118" s="19"/>
      <c r="QSQ118" s="19"/>
      <c r="QSR118" s="31"/>
      <c r="QSS118" s="19"/>
      <c r="QST118" s="19"/>
      <c r="QSU118" s="31"/>
      <c r="QSV118" s="31"/>
      <c r="QSW118" s="19"/>
      <c r="QSX118" s="19"/>
      <c r="QSY118" s="19"/>
      <c r="QSZ118" s="19"/>
      <c r="QTA118" s="19"/>
      <c r="QTB118" s="19"/>
      <c r="QTC118" s="19"/>
      <c r="QTD118" s="19"/>
      <c r="QTE118" s="19"/>
      <c r="QTF118" s="31"/>
      <c r="QTG118" s="31"/>
      <c r="QTH118" s="31"/>
      <c r="QTI118" s="31"/>
      <c r="QTJ118" s="95"/>
      <c r="QTK118" s="31"/>
      <c r="QTL118" s="46"/>
      <c r="QTM118" s="31"/>
      <c r="QTN118" s="31"/>
      <c r="QTO118" s="31"/>
      <c r="QTP118" s="31"/>
      <c r="QTQ118" s="31"/>
      <c r="QTR118" s="118"/>
      <c r="QTS118" s="19"/>
      <c r="QTT118" s="19"/>
      <c r="QTU118" s="19"/>
      <c r="QTV118" s="31"/>
      <c r="QTW118" s="19"/>
      <c r="QTX118" s="19"/>
      <c r="QTY118" s="31"/>
      <c r="QTZ118" s="31"/>
      <c r="QUA118" s="19"/>
      <c r="QUB118" s="19"/>
      <c r="QUC118" s="19"/>
      <c r="QUD118" s="19"/>
      <c r="QUE118" s="19"/>
      <c r="QUF118" s="19"/>
      <c r="QUG118" s="19"/>
      <c r="QUH118" s="19"/>
      <c r="QUI118" s="19"/>
      <c r="QUJ118" s="31"/>
      <c r="QUK118" s="31"/>
      <c r="QUL118" s="31"/>
      <c r="QUM118" s="31"/>
      <c r="QUN118" s="95"/>
      <c r="QUO118" s="31"/>
      <c r="QUP118" s="46"/>
      <c r="QUQ118" s="31"/>
      <c r="QUR118" s="31"/>
      <c r="QUS118" s="31"/>
      <c r="QUT118" s="31"/>
      <c r="QUU118" s="31"/>
      <c r="QUV118" s="118"/>
      <c r="QUW118" s="19"/>
      <c r="QUX118" s="19"/>
      <c r="QUY118" s="19"/>
      <c r="QUZ118" s="31"/>
      <c r="QVA118" s="19"/>
      <c r="QVB118" s="19"/>
      <c r="QVC118" s="31"/>
      <c r="QVD118" s="31"/>
      <c r="QVE118" s="19"/>
      <c r="QVF118" s="19"/>
      <c r="QVG118" s="19"/>
      <c r="QVH118" s="19"/>
      <c r="QVI118" s="19"/>
      <c r="QVJ118" s="19"/>
      <c r="QVK118" s="19"/>
      <c r="QVL118" s="19"/>
      <c r="QVM118" s="19"/>
      <c r="QVN118" s="31"/>
      <c r="QVO118" s="31"/>
      <c r="QVP118" s="31"/>
      <c r="QVQ118" s="31"/>
      <c r="QVR118" s="95"/>
      <c r="QVS118" s="31"/>
      <c r="QVT118" s="46"/>
      <c r="QVU118" s="31"/>
      <c r="QVV118" s="31"/>
      <c r="QVW118" s="31"/>
      <c r="QVX118" s="31"/>
      <c r="QVY118" s="31"/>
      <c r="QVZ118" s="118"/>
      <c r="QWA118" s="19"/>
      <c r="QWB118" s="19"/>
      <c r="QWC118" s="19"/>
      <c r="QWD118" s="31"/>
      <c r="QWE118" s="19"/>
      <c r="QWF118" s="19"/>
      <c r="QWG118" s="31"/>
      <c r="QWH118" s="31"/>
      <c r="QWI118" s="19"/>
      <c r="QWJ118" s="19"/>
      <c r="QWK118" s="19"/>
      <c r="QWL118" s="19"/>
      <c r="QWM118" s="19"/>
      <c r="QWN118" s="19"/>
      <c r="QWO118" s="19"/>
      <c r="QWP118" s="19"/>
      <c r="QWQ118" s="19"/>
      <c r="QWR118" s="31"/>
      <c r="QWS118" s="31"/>
      <c r="QWT118" s="31"/>
      <c r="QWU118" s="31"/>
      <c r="QWV118" s="95"/>
      <c r="QWW118" s="31"/>
      <c r="QWX118" s="46"/>
      <c r="QWY118" s="31"/>
      <c r="QWZ118" s="31"/>
      <c r="QXA118" s="31"/>
      <c r="QXB118" s="31"/>
      <c r="QXC118" s="31"/>
      <c r="QXD118" s="118"/>
      <c r="QXE118" s="19"/>
      <c r="QXF118" s="19"/>
      <c r="QXG118" s="19"/>
      <c r="QXH118" s="31"/>
      <c r="QXI118" s="19"/>
      <c r="QXJ118" s="19"/>
      <c r="QXK118" s="31"/>
      <c r="QXL118" s="31"/>
      <c r="QXM118" s="19"/>
      <c r="QXN118" s="19"/>
      <c r="QXO118" s="19"/>
      <c r="QXP118" s="19"/>
      <c r="QXQ118" s="19"/>
      <c r="QXR118" s="19"/>
      <c r="QXS118" s="19"/>
      <c r="QXT118" s="19"/>
      <c r="QXU118" s="19"/>
      <c r="QXV118" s="31"/>
      <c r="QXW118" s="31"/>
      <c r="QXX118" s="31"/>
      <c r="QXY118" s="31"/>
      <c r="QXZ118" s="95"/>
      <c r="QYA118" s="31"/>
      <c r="QYB118" s="46"/>
      <c r="QYC118" s="31"/>
      <c r="QYD118" s="31"/>
      <c r="QYE118" s="31"/>
      <c r="QYF118" s="31"/>
      <c r="QYG118" s="31"/>
      <c r="QYH118" s="118"/>
      <c r="QYI118" s="19"/>
      <c r="QYJ118" s="19"/>
      <c r="QYK118" s="19"/>
      <c r="QYL118" s="31"/>
      <c r="QYM118" s="19"/>
      <c r="QYN118" s="19"/>
      <c r="QYO118" s="31"/>
      <c r="QYP118" s="31"/>
      <c r="QYQ118" s="19"/>
      <c r="QYR118" s="19"/>
      <c r="QYS118" s="19"/>
      <c r="QYT118" s="19"/>
      <c r="QYU118" s="19"/>
      <c r="QYV118" s="19"/>
      <c r="QYW118" s="19"/>
      <c r="QYX118" s="19"/>
      <c r="QYY118" s="19"/>
      <c r="QYZ118" s="31"/>
      <c r="QZA118" s="31"/>
      <c r="QZB118" s="31"/>
      <c r="QZC118" s="31"/>
      <c r="QZD118" s="95"/>
      <c r="QZE118" s="31"/>
      <c r="QZF118" s="46"/>
      <c r="QZG118" s="31"/>
      <c r="QZH118" s="31"/>
      <c r="QZI118" s="31"/>
      <c r="QZJ118" s="31"/>
      <c r="QZK118" s="31"/>
      <c r="QZL118" s="118"/>
      <c r="QZM118" s="19"/>
      <c r="QZN118" s="19"/>
      <c r="QZO118" s="19"/>
      <c r="QZP118" s="31"/>
      <c r="QZQ118" s="19"/>
      <c r="QZR118" s="19"/>
      <c r="QZS118" s="31"/>
      <c r="QZT118" s="31"/>
      <c r="QZU118" s="19"/>
      <c r="QZV118" s="19"/>
      <c r="QZW118" s="19"/>
      <c r="QZX118" s="19"/>
      <c r="QZY118" s="19"/>
      <c r="QZZ118" s="19"/>
      <c r="RAA118" s="19"/>
      <c r="RAB118" s="19"/>
      <c r="RAC118" s="19"/>
      <c r="RAD118" s="31"/>
      <c r="RAE118" s="31"/>
      <c r="RAF118" s="31"/>
      <c r="RAG118" s="31"/>
      <c r="RAH118" s="95"/>
      <c r="RAI118" s="31"/>
      <c r="RAJ118" s="46"/>
      <c r="RAK118" s="31"/>
      <c r="RAL118" s="31"/>
      <c r="RAM118" s="31"/>
      <c r="RAN118" s="31"/>
      <c r="RAO118" s="31"/>
      <c r="RAP118" s="118"/>
      <c r="RAQ118" s="19"/>
      <c r="RAR118" s="19"/>
      <c r="RAS118" s="19"/>
      <c r="RAT118" s="31"/>
      <c r="RAU118" s="19"/>
      <c r="RAV118" s="19"/>
      <c r="RAW118" s="31"/>
      <c r="RAX118" s="31"/>
      <c r="RAY118" s="19"/>
      <c r="RAZ118" s="19"/>
      <c r="RBA118" s="19"/>
      <c r="RBB118" s="19"/>
      <c r="RBC118" s="19"/>
      <c r="RBD118" s="19"/>
      <c r="RBE118" s="19"/>
      <c r="RBF118" s="19"/>
      <c r="RBG118" s="19"/>
      <c r="RBH118" s="31"/>
      <c r="RBI118" s="31"/>
      <c r="RBJ118" s="31"/>
      <c r="RBK118" s="31"/>
      <c r="RBL118" s="95"/>
      <c r="RBM118" s="31"/>
      <c r="RBN118" s="46"/>
      <c r="RBO118" s="31"/>
      <c r="RBP118" s="31"/>
      <c r="RBQ118" s="31"/>
      <c r="RBR118" s="31"/>
      <c r="RBS118" s="31"/>
      <c r="RBT118" s="118"/>
      <c r="RBU118" s="19"/>
      <c r="RBV118" s="19"/>
      <c r="RBW118" s="19"/>
      <c r="RBX118" s="31"/>
      <c r="RBY118" s="19"/>
      <c r="RBZ118" s="19"/>
      <c r="RCA118" s="31"/>
      <c r="RCB118" s="31"/>
      <c r="RCC118" s="19"/>
      <c r="RCD118" s="19"/>
      <c r="RCE118" s="19"/>
      <c r="RCF118" s="19"/>
      <c r="RCG118" s="19"/>
      <c r="RCH118" s="19"/>
      <c r="RCI118" s="19"/>
      <c r="RCJ118" s="19"/>
      <c r="RCK118" s="19"/>
      <c r="RCL118" s="31"/>
      <c r="RCM118" s="31"/>
      <c r="RCN118" s="31"/>
      <c r="RCO118" s="31"/>
      <c r="RCP118" s="95"/>
      <c r="RCQ118" s="31"/>
      <c r="RCR118" s="46"/>
      <c r="RCS118" s="31"/>
      <c r="RCT118" s="31"/>
      <c r="RCU118" s="31"/>
      <c r="RCV118" s="31"/>
      <c r="RCW118" s="31"/>
      <c r="RCX118" s="118"/>
      <c r="RCY118" s="19"/>
      <c r="RCZ118" s="19"/>
      <c r="RDA118" s="19"/>
      <c r="RDB118" s="31"/>
      <c r="RDC118" s="19"/>
      <c r="RDD118" s="19"/>
      <c r="RDE118" s="31"/>
      <c r="RDF118" s="31"/>
      <c r="RDG118" s="19"/>
      <c r="RDH118" s="19"/>
      <c r="RDI118" s="19"/>
      <c r="RDJ118" s="19"/>
      <c r="RDK118" s="19"/>
      <c r="RDL118" s="19"/>
      <c r="RDM118" s="19"/>
      <c r="RDN118" s="19"/>
      <c r="RDO118" s="19"/>
      <c r="RDP118" s="31"/>
      <c r="RDQ118" s="31"/>
      <c r="RDR118" s="31"/>
      <c r="RDS118" s="31"/>
      <c r="RDT118" s="95"/>
      <c r="RDU118" s="31"/>
      <c r="RDV118" s="46"/>
      <c r="RDW118" s="31"/>
      <c r="RDX118" s="31"/>
      <c r="RDY118" s="31"/>
      <c r="RDZ118" s="31"/>
      <c r="REA118" s="31"/>
      <c r="REB118" s="118"/>
      <c r="REC118" s="19"/>
      <c r="RED118" s="19"/>
      <c r="REE118" s="19"/>
      <c r="REF118" s="31"/>
      <c r="REG118" s="19"/>
      <c r="REH118" s="19"/>
      <c r="REI118" s="31"/>
      <c r="REJ118" s="31"/>
      <c r="REK118" s="19"/>
      <c r="REL118" s="19"/>
      <c r="REM118" s="19"/>
      <c r="REN118" s="19"/>
      <c r="REO118" s="19"/>
      <c r="REP118" s="19"/>
      <c r="REQ118" s="19"/>
      <c r="RER118" s="19"/>
      <c r="RES118" s="19"/>
      <c r="RET118" s="31"/>
      <c r="REU118" s="31"/>
      <c r="REV118" s="31"/>
      <c r="REW118" s="31"/>
      <c r="REX118" s="95"/>
      <c r="REY118" s="31"/>
      <c r="REZ118" s="46"/>
      <c r="RFA118" s="31"/>
      <c r="RFB118" s="31"/>
      <c r="RFC118" s="31"/>
      <c r="RFD118" s="31"/>
      <c r="RFE118" s="31"/>
      <c r="RFF118" s="118"/>
      <c r="RFG118" s="19"/>
      <c r="RFH118" s="19"/>
      <c r="RFI118" s="19"/>
      <c r="RFJ118" s="31"/>
      <c r="RFK118" s="19"/>
      <c r="RFL118" s="19"/>
      <c r="RFM118" s="31"/>
      <c r="RFN118" s="31"/>
      <c r="RFO118" s="19"/>
      <c r="RFP118" s="19"/>
      <c r="RFQ118" s="19"/>
      <c r="RFR118" s="19"/>
      <c r="RFS118" s="19"/>
      <c r="RFT118" s="19"/>
      <c r="RFU118" s="19"/>
      <c r="RFV118" s="19"/>
      <c r="RFW118" s="19"/>
      <c r="RFX118" s="31"/>
      <c r="RFY118" s="31"/>
      <c r="RFZ118" s="31"/>
      <c r="RGA118" s="31"/>
      <c r="RGB118" s="95"/>
      <c r="RGC118" s="31"/>
      <c r="RGD118" s="46"/>
      <c r="RGE118" s="31"/>
      <c r="RGF118" s="31"/>
      <c r="RGG118" s="31"/>
      <c r="RGH118" s="31"/>
      <c r="RGI118" s="31"/>
      <c r="RGJ118" s="118"/>
      <c r="RGK118" s="19"/>
      <c r="RGL118" s="19"/>
      <c r="RGM118" s="19"/>
      <c r="RGN118" s="31"/>
      <c r="RGO118" s="19"/>
      <c r="RGP118" s="19"/>
      <c r="RGQ118" s="31"/>
      <c r="RGR118" s="31"/>
      <c r="RGS118" s="19"/>
      <c r="RGT118" s="19"/>
      <c r="RGU118" s="19"/>
      <c r="RGV118" s="19"/>
      <c r="RGW118" s="19"/>
      <c r="RGX118" s="19"/>
      <c r="RGY118" s="19"/>
      <c r="RGZ118" s="19"/>
      <c r="RHA118" s="19"/>
      <c r="RHB118" s="31"/>
      <c r="RHC118" s="31"/>
      <c r="RHD118" s="31"/>
      <c r="RHE118" s="31"/>
      <c r="RHF118" s="95"/>
      <c r="RHG118" s="31"/>
      <c r="RHH118" s="46"/>
      <c r="RHI118" s="31"/>
      <c r="RHJ118" s="31"/>
      <c r="RHK118" s="31"/>
      <c r="RHL118" s="31"/>
      <c r="RHM118" s="31"/>
      <c r="RHN118" s="118"/>
      <c r="RHO118" s="19"/>
      <c r="RHP118" s="19"/>
      <c r="RHQ118" s="19"/>
      <c r="RHR118" s="31"/>
      <c r="RHS118" s="19"/>
      <c r="RHT118" s="19"/>
      <c r="RHU118" s="31"/>
      <c r="RHV118" s="31"/>
      <c r="RHW118" s="19"/>
      <c r="RHX118" s="19"/>
      <c r="RHY118" s="19"/>
      <c r="RHZ118" s="19"/>
      <c r="RIA118" s="19"/>
      <c r="RIB118" s="19"/>
      <c r="RIC118" s="19"/>
      <c r="RID118" s="19"/>
      <c r="RIE118" s="19"/>
      <c r="RIF118" s="31"/>
      <c r="RIG118" s="31"/>
      <c r="RIH118" s="31"/>
      <c r="RII118" s="31"/>
      <c r="RIJ118" s="95"/>
      <c r="RIK118" s="31"/>
      <c r="RIL118" s="46"/>
      <c r="RIM118" s="31"/>
      <c r="RIN118" s="31"/>
      <c r="RIO118" s="31"/>
      <c r="RIP118" s="31"/>
      <c r="RIQ118" s="31"/>
      <c r="RIR118" s="118"/>
      <c r="RIS118" s="19"/>
      <c r="RIT118" s="19"/>
      <c r="RIU118" s="19"/>
      <c r="RIV118" s="31"/>
      <c r="RIW118" s="19"/>
      <c r="RIX118" s="19"/>
      <c r="RIY118" s="31"/>
      <c r="RIZ118" s="31"/>
      <c r="RJA118" s="19"/>
      <c r="RJB118" s="19"/>
      <c r="RJC118" s="19"/>
      <c r="RJD118" s="19"/>
      <c r="RJE118" s="19"/>
      <c r="RJF118" s="19"/>
      <c r="RJG118" s="19"/>
      <c r="RJH118" s="19"/>
      <c r="RJI118" s="19"/>
      <c r="RJJ118" s="31"/>
      <c r="RJK118" s="31"/>
      <c r="RJL118" s="31"/>
      <c r="RJM118" s="31"/>
      <c r="RJN118" s="95"/>
      <c r="RJO118" s="31"/>
      <c r="RJP118" s="46"/>
      <c r="RJQ118" s="31"/>
      <c r="RJR118" s="31"/>
      <c r="RJS118" s="31"/>
      <c r="RJT118" s="31"/>
      <c r="RJU118" s="31"/>
      <c r="RJV118" s="118"/>
      <c r="RJW118" s="19"/>
      <c r="RJX118" s="19"/>
      <c r="RJY118" s="19"/>
      <c r="RJZ118" s="31"/>
      <c r="RKA118" s="19"/>
      <c r="RKB118" s="19"/>
      <c r="RKC118" s="31"/>
      <c r="RKD118" s="31"/>
      <c r="RKE118" s="19"/>
      <c r="RKF118" s="19"/>
      <c r="RKG118" s="19"/>
      <c r="RKH118" s="19"/>
      <c r="RKI118" s="19"/>
      <c r="RKJ118" s="19"/>
      <c r="RKK118" s="19"/>
      <c r="RKL118" s="19"/>
      <c r="RKM118" s="19"/>
      <c r="RKN118" s="31"/>
      <c r="RKO118" s="31"/>
      <c r="RKP118" s="31"/>
      <c r="RKQ118" s="31"/>
      <c r="RKR118" s="95"/>
      <c r="RKS118" s="31"/>
      <c r="RKT118" s="46"/>
      <c r="RKU118" s="31"/>
      <c r="RKV118" s="31"/>
      <c r="RKW118" s="31"/>
      <c r="RKX118" s="31"/>
      <c r="RKY118" s="31"/>
      <c r="RKZ118" s="118"/>
      <c r="RLA118" s="19"/>
      <c r="RLB118" s="19"/>
      <c r="RLC118" s="19"/>
      <c r="RLD118" s="31"/>
      <c r="RLE118" s="19"/>
      <c r="RLF118" s="19"/>
      <c r="RLG118" s="31"/>
      <c r="RLH118" s="31"/>
      <c r="RLI118" s="19"/>
      <c r="RLJ118" s="19"/>
      <c r="RLK118" s="19"/>
      <c r="RLL118" s="19"/>
      <c r="RLM118" s="19"/>
      <c r="RLN118" s="19"/>
      <c r="RLO118" s="19"/>
      <c r="RLP118" s="19"/>
      <c r="RLQ118" s="19"/>
      <c r="RLR118" s="31"/>
      <c r="RLS118" s="31"/>
      <c r="RLT118" s="31"/>
      <c r="RLU118" s="31"/>
      <c r="RLV118" s="95"/>
      <c r="RLW118" s="31"/>
      <c r="RLX118" s="46"/>
      <c r="RLY118" s="31"/>
      <c r="RLZ118" s="31"/>
      <c r="RMA118" s="31"/>
      <c r="RMB118" s="31"/>
      <c r="RMC118" s="31"/>
      <c r="RMD118" s="118"/>
      <c r="RME118" s="19"/>
      <c r="RMF118" s="19"/>
      <c r="RMG118" s="19"/>
      <c r="RMH118" s="31"/>
      <c r="RMI118" s="19"/>
      <c r="RMJ118" s="19"/>
      <c r="RMK118" s="31"/>
      <c r="RML118" s="31"/>
      <c r="RMM118" s="19"/>
      <c r="RMN118" s="19"/>
      <c r="RMO118" s="19"/>
      <c r="RMP118" s="19"/>
      <c r="RMQ118" s="19"/>
      <c r="RMR118" s="19"/>
      <c r="RMS118" s="19"/>
      <c r="RMT118" s="19"/>
      <c r="RMU118" s="19"/>
      <c r="RMV118" s="31"/>
      <c r="RMW118" s="31"/>
      <c r="RMX118" s="31"/>
      <c r="RMY118" s="31"/>
      <c r="RMZ118" s="95"/>
      <c r="RNA118" s="31"/>
      <c r="RNB118" s="46"/>
      <c r="RNC118" s="31"/>
      <c r="RND118" s="31"/>
      <c r="RNE118" s="31"/>
      <c r="RNF118" s="31"/>
      <c r="RNG118" s="31"/>
      <c r="RNH118" s="118"/>
      <c r="RNI118" s="19"/>
      <c r="RNJ118" s="19"/>
      <c r="RNK118" s="19"/>
      <c r="RNL118" s="31"/>
      <c r="RNM118" s="19"/>
      <c r="RNN118" s="19"/>
      <c r="RNO118" s="31"/>
      <c r="RNP118" s="31"/>
      <c r="RNQ118" s="19"/>
      <c r="RNR118" s="19"/>
      <c r="RNS118" s="19"/>
      <c r="RNT118" s="19"/>
      <c r="RNU118" s="19"/>
      <c r="RNV118" s="19"/>
      <c r="RNW118" s="19"/>
      <c r="RNX118" s="19"/>
      <c r="RNY118" s="19"/>
      <c r="RNZ118" s="31"/>
      <c r="ROA118" s="31"/>
      <c r="ROB118" s="31"/>
      <c r="ROC118" s="31"/>
      <c r="ROD118" s="95"/>
      <c r="ROE118" s="31"/>
      <c r="ROF118" s="46"/>
      <c r="ROG118" s="31"/>
      <c r="ROH118" s="31"/>
      <c r="ROI118" s="31"/>
      <c r="ROJ118" s="31"/>
      <c r="ROK118" s="31"/>
      <c r="ROL118" s="118"/>
      <c r="ROM118" s="19"/>
      <c r="RON118" s="19"/>
      <c r="ROO118" s="19"/>
      <c r="ROP118" s="31"/>
      <c r="ROQ118" s="19"/>
      <c r="ROR118" s="19"/>
      <c r="ROS118" s="31"/>
      <c r="ROT118" s="31"/>
      <c r="ROU118" s="19"/>
      <c r="ROV118" s="19"/>
      <c r="ROW118" s="19"/>
      <c r="ROX118" s="19"/>
      <c r="ROY118" s="19"/>
      <c r="ROZ118" s="19"/>
      <c r="RPA118" s="19"/>
      <c r="RPB118" s="19"/>
      <c r="RPC118" s="19"/>
      <c r="RPD118" s="31"/>
      <c r="RPE118" s="31"/>
      <c r="RPF118" s="31"/>
      <c r="RPG118" s="31"/>
      <c r="RPH118" s="95"/>
      <c r="RPI118" s="31"/>
      <c r="RPJ118" s="46"/>
      <c r="RPK118" s="31"/>
      <c r="RPL118" s="31"/>
      <c r="RPM118" s="31"/>
      <c r="RPN118" s="31"/>
      <c r="RPO118" s="31"/>
      <c r="RPP118" s="118"/>
      <c r="RPQ118" s="19"/>
      <c r="RPR118" s="19"/>
      <c r="RPS118" s="19"/>
      <c r="RPT118" s="31"/>
      <c r="RPU118" s="19"/>
      <c r="RPV118" s="19"/>
      <c r="RPW118" s="31"/>
      <c r="RPX118" s="31"/>
      <c r="RPY118" s="19"/>
      <c r="RPZ118" s="19"/>
      <c r="RQA118" s="19"/>
      <c r="RQB118" s="19"/>
      <c r="RQC118" s="19"/>
      <c r="RQD118" s="19"/>
      <c r="RQE118" s="19"/>
      <c r="RQF118" s="19"/>
      <c r="RQG118" s="19"/>
      <c r="RQH118" s="31"/>
      <c r="RQI118" s="31"/>
      <c r="RQJ118" s="31"/>
      <c r="RQK118" s="31"/>
      <c r="RQL118" s="95"/>
      <c r="RQM118" s="31"/>
      <c r="RQN118" s="46"/>
      <c r="RQO118" s="31"/>
      <c r="RQP118" s="31"/>
      <c r="RQQ118" s="31"/>
      <c r="RQR118" s="31"/>
      <c r="RQS118" s="31"/>
      <c r="RQT118" s="118"/>
      <c r="RQU118" s="19"/>
      <c r="RQV118" s="19"/>
      <c r="RQW118" s="19"/>
      <c r="RQX118" s="31"/>
      <c r="RQY118" s="19"/>
      <c r="RQZ118" s="19"/>
      <c r="RRA118" s="31"/>
      <c r="RRB118" s="31"/>
      <c r="RRC118" s="19"/>
      <c r="RRD118" s="19"/>
      <c r="RRE118" s="19"/>
      <c r="RRF118" s="19"/>
      <c r="RRG118" s="19"/>
      <c r="RRH118" s="19"/>
      <c r="RRI118" s="19"/>
      <c r="RRJ118" s="19"/>
      <c r="RRK118" s="19"/>
      <c r="RRL118" s="31"/>
      <c r="RRM118" s="31"/>
      <c r="RRN118" s="31"/>
      <c r="RRO118" s="31"/>
      <c r="RRP118" s="95"/>
      <c r="RRQ118" s="31"/>
      <c r="RRR118" s="46"/>
      <c r="RRS118" s="31"/>
      <c r="RRT118" s="31"/>
      <c r="RRU118" s="31"/>
      <c r="RRV118" s="31"/>
      <c r="RRW118" s="31"/>
      <c r="RRX118" s="118"/>
      <c r="RRY118" s="19"/>
      <c r="RRZ118" s="19"/>
      <c r="RSA118" s="19"/>
      <c r="RSB118" s="31"/>
      <c r="RSC118" s="19"/>
      <c r="RSD118" s="19"/>
      <c r="RSE118" s="31"/>
      <c r="RSF118" s="31"/>
      <c r="RSG118" s="19"/>
      <c r="RSH118" s="19"/>
      <c r="RSI118" s="19"/>
      <c r="RSJ118" s="19"/>
      <c r="RSK118" s="19"/>
      <c r="RSL118" s="19"/>
      <c r="RSM118" s="19"/>
      <c r="RSN118" s="19"/>
      <c r="RSO118" s="19"/>
      <c r="RSP118" s="31"/>
      <c r="RSQ118" s="31"/>
      <c r="RSR118" s="31"/>
      <c r="RSS118" s="31"/>
      <c r="RST118" s="95"/>
      <c r="RSU118" s="31"/>
      <c r="RSV118" s="46"/>
      <c r="RSW118" s="31"/>
      <c r="RSX118" s="31"/>
      <c r="RSY118" s="31"/>
      <c r="RSZ118" s="31"/>
      <c r="RTA118" s="31"/>
      <c r="RTB118" s="118"/>
      <c r="RTC118" s="19"/>
      <c r="RTD118" s="19"/>
      <c r="RTE118" s="19"/>
      <c r="RTF118" s="31"/>
      <c r="RTG118" s="19"/>
      <c r="RTH118" s="19"/>
      <c r="RTI118" s="31"/>
      <c r="RTJ118" s="31"/>
      <c r="RTK118" s="19"/>
      <c r="RTL118" s="19"/>
      <c r="RTM118" s="19"/>
      <c r="RTN118" s="19"/>
      <c r="RTO118" s="19"/>
      <c r="RTP118" s="19"/>
      <c r="RTQ118" s="19"/>
      <c r="RTR118" s="19"/>
      <c r="RTS118" s="19"/>
      <c r="RTT118" s="31"/>
      <c r="RTU118" s="31"/>
      <c r="RTV118" s="31"/>
      <c r="RTW118" s="31"/>
      <c r="RTX118" s="95"/>
      <c r="RTY118" s="31"/>
      <c r="RTZ118" s="46"/>
      <c r="RUA118" s="31"/>
      <c r="RUB118" s="31"/>
      <c r="RUC118" s="31"/>
      <c r="RUD118" s="31"/>
      <c r="RUE118" s="31"/>
      <c r="RUF118" s="118"/>
      <c r="RUG118" s="19"/>
      <c r="RUH118" s="19"/>
      <c r="RUI118" s="19"/>
      <c r="RUJ118" s="31"/>
      <c r="RUK118" s="19"/>
      <c r="RUL118" s="19"/>
      <c r="RUM118" s="31"/>
      <c r="RUN118" s="31"/>
      <c r="RUO118" s="19"/>
      <c r="RUP118" s="19"/>
      <c r="RUQ118" s="19"/>
      <c r="RUR118" s="19"/>
      <c r="RUS118" s="19"/>
      <c r="RUT118" s="19"/>
      <c r="RUU118" s="19"/>
      <c r="RUV118" s="19"/>
      <c r="RUW118" s="19"/>
      <c r="RUX118" s="31"/>
      <c r="RUY118" s="31"/>
      <c r="RUZ118" s="31"/>
      <c r="RVA118" s="31"/>
      <c r="RVB118" s="95"/>
      <c r="RVC118" s="31"/>
      <c r="RVD118" s="46"/>
      <c r="RVE118" s="31"/>
      <c r="RVF118" s="31"/>
      <c r="RVG118" s="31"/>
      <c r="RVH118" s="31"/>
      <c r="RVI118" s="31"/>
      <c r="RVJ118" s="118"/>
      <c r="RVK118" s="19"/>
      <c r="RVL118" s="19"/>
      <c r="RVM118" s="19"/>
      <c r="RVN118" s="31"/>
      <c r="RVO118" s="19"/>
      <c r="RVP118" s="19"/>
      <c r="RVQ118" s="31"/>
      <c r="RVR118" s="31"/>
      <c r="RVS118" s="19"/>
      <c r="RVT118" s="19"/>
      <c r="RVU118" s="19"/>
      <c r="RVV118" s="19"/>
      <c r="RVW118" s="19"/>
      <c r="RVX118" s="19"/>
      <c r="RVY118" s="19"/>
      <c r="RVZ118" s="19"/>
      <c r="RWA118" s="19"/>
      <c r="RWB118" s="31"/>
      <c r="RWC118" s="31"/>
      <c r="RWD118" s="31"/>
      <c r="RWE118" s="31"/>
      <c r="RWF118" s="95"/>
      <c r="RWG118" s="31"/>
      <c r="RWH118" s="46"/>
      <c r="RWI118" s="31"/>
      <c r="RWJ118" s="31"/>
      <c r="RWK118" s="31"/>
      <c r="RWL118" s="31"/>
      <c r="RWM118" s="31"/>
      <c r="RWN118" s="118"/>
      <c r="RWO118" s="19"/>
      <c r="RWP118" s="19"/>
      <c r="RWQ118" s="19"/>
      <c r="RWR118" s="31"/>
      <c r="RWS118" s="19"/>
      <c r="RWT118" s="19"/>
      <c r="RWU118" s="31"/>
      <c r="RWV118" s="31"/>
      <c r="RWW118" s="19"/>
      <c r="RWX118" s="19"/>
      <c r="RWY118" s="19"/>
      <c r="RWZ118" s="19"/>
      <c r="RXA118" s="19"/>
      <c r="RXB118" s="19"/>
      <c r="RXC118" s="19"/>
      <c r="RXD118" s="19"/>
      <c r="RXE118" s="19"/>
      <c r="RXF118" s="31"/>
      <c r="RXG118" s="31"/>
      <c r="RXH118" s="31"/>
      <c r="RXI118" s="31"/>
      <c r="RXJ118" s="95"/>
      <c r="RXK118" s="31"/>
      <c r="RXL118" s="46"/>
      <c r="RXM118" s="31"/>
      <c r="RXN118" s="31"/>
      <c r="RXO118" s="31"/>
      <c r="RXP118" s="31"/>
      <c r="RXQ118" s="31"/>
      <c r="RXR118" s="118"/>
      <c r="RXS118" s="19"/>
      <c r="RXT118" s="19"/>
      <c r="RXU118" s="19"/>
      <c r="RXV118" s="31"/>
      <c r="RXW118" s="19"/>
      <c r="RXX118" s="19"/>
      <c r="RXY118" s="31"/>
      <c r="RXZ118" s="31"/>
      <c r="RYA118" s="19"/>
      <c r="RYB118" s="19"/>
      <c r="RYC118" s="19"/>
      <c r="RYD118" s="19"/>
      <c r="RYE118" s="19"/>
      <c r="RYF118" s="19"/>
      <c r="RYG118" s="19"/>
      <c r="RYH118" s="19"/>
      <c r="RYI118" s="19"/>
      <c r="RYJ118" s="31"/>
      <c r="RYK118" s="31"/>
      <c r="RYL118" s="31"/>
      <c r="RYM118" s="31"/>
      <c r="RYN118" s="95"/>
      <c r="RYO118" s="31"/>
      <c r="RYP118" s="46"/>
      <c r="RYQ118" s="31"/>
      <c r="RYR118" s="31"/>
      <c r="RYS118" s="31"/>
      <c r="RYT118" s="31"/>
      <c r="RYU118" s="31"/>
      <c r="RYV118" s="118"/>
      <c r="RYW118" s="19"/>
      <c r="RYX118" s="19"/>
      <c r="RYY118" s="19"/>
      <c r="RYZ118" s="31"/>
      <c r="RZA118" s="19"/>
      <c r="RZB118" s="19"/>
      <c r="RZC118" s="31"/>
      <c r="RZD118" s="31"/>
      <c r="RZE118" s="19"/>
      <c r="RZF118" s="19"/>
      <c r="RZG118" s="19"/>
      <c r="RZH118" s="19"/>
      <c r="RZI118" s="19"/>
      <c r="RZJ118" s="19"/>
      <c r="RZK118" s="19"/>
      <c r="RZL118" s="19"/>
      <c r="RZM118" s="19"/>
      <c r="RZN118" s="31"/>
      <c r="RZO118" s="31"/>
      <c r="RZP118" s="31"/>
      <c r="RZQ118" s="31"/>
      <c r="RZR118" s="95"/>
      <c r="RZS118" s="31"/>
      <c r="RZT118" s="46"/>
      <c r="RZU118" s="31"/>
      <c r="RZV118" s="31"/>
      <c r="RZW118" s="31"/>
      <c r="RZX118" s="31"/>
      <c r="RZY118" s="31"/>
      <c r="RZZ118" s="118"/>
      <c r="SAA118" s="19"/>
      <c r="SAB118" s="19"/>
      <c r="SAC118" s="19"/>
      <c r="SAD118" s="31"/>
      <c r="SAE118" s="19"/>
      <c r="SAF118" s="19"/>
      <c r="SAG118" s="31"/>
      <c r="SAH118" s="31"/>
      <c r="SAI118" s="19"/>
      <c r="SAJ118" s="19"/>
      <c r="SAK118" s="19"/>
      <c r="SAL118" s="19"/>
      <c r="SAM118" s="19"/>
      <c r="SAN118" s="19"/>
      <c r="SAO118" s="19"/>
      <c r="SAP118" s="19"/>
      <c r="SAQ118" s="19"/>
      <c r="SAR118" s="31"/>
      <c r="SAS118" s="31"/>
      <c r="SAT118" s="31"/>
      <c r="SAU118" s="31"/>
      <c r="SAV118" s="95"/>
      <c r="SAW118" s="31"/>
      <c r="SAX118" s="46"/>
      <c r="SAY118" s="31"/>
      <c r="SAZ118" s="31"/>
      <c r="SBA118" s="31"/>
      <c r="SBB118" s="31"/>
      <c r="SBC118" s="31"/>
      <c r="SBD118" s="118"/>
      <c r="SBE118" s="19"/>
      <c r="SBF118" s="19"/>
      <c r="SBG118" s="19"/>
      <c r="SBH118" s="31"/>
      <c r="SBI118" s="19"/>
      <c r="SBJ118" s="19"/>
      <c r="SBK118" s="31"/>
      <c r="SBL118" s="31"/>
      <c r="SBM118" s="19"/>
      <c r="SBN118" s="19"/>
      <c r="SBO118" s="19"/>
      <c r="SBP118" s="19"/>
      <c r="SBQ118" s="19"/>
      <c r="SBR118" s="19"/>
      <c r="SBS118" s="19"/>
      <c r="SBT118" s="19"/>
      <c r="SBU118" s="19"/>
      <c r="SBV118" s="31"/>
      <c r="SBW118" s="31"/>
      <c r="SBX118" s="31"/>
      <c r="SBY118" s="31"/>
      <c r="SBZ118" s="95"/>
      <c r="SCA118" s="31"/>
      <c r="SCB118" s="46"/>
      <c r="SCC118" s="31"/>
      <c r="SCD118" s="31"/>
      <c r="SCE118" s="31"/>
      <c r="SCF118" s="31"/>
      <c r="SCG118" s="31"/>
      <c r="SCH118" s="118"/>
      <c r="SCI118" s="19"/>
      <c r="SCJ118" s="19"/>
      <c r="SCK118" s="19"/>
      <c r="SCL118" s="31"/>
      <c r="SCM118" s="19"/>
      <c r="SCN118" s="19"/>
      <c r="SCO118" s="31"/>
      <c r="SCP118" s="31"/>
      <c r="SCQ118" s="19"/>
      <c r="SCR118" s="19"/>
      <c r="SCS118" s="19"/>
      <c r="SCT118" s="19"/>
      <c r="SCU118" s="19"/>
      <c r="SCV118" s="19"/>
      <c r="SCW118" s="19"/>
      <c r="SCX118" s="19"/>
      <c r="SCY118" s="19"/>
      <c r="SCZ118" s="31"/>
      <c r="SDA118" s="31"/>
      <c r="SDB118" s="31"/>
      <c r="SDC118" s="31"/>
      <c r="SDD118" s="95"/>
      <c r="SDE118" s="31"/>
      <c r="SDF118" s="46"/>
      <c r="SDG118" s="31"/>
      <c r="SDH118" s="31"/>
      <c r="SDI118" s="31"/>
      <c r="SDJ118" s="31"/>
      <c r="SDK118" s="31"/>
      <c r="SDL118" s="118"/>
      <c r="SDM118" s="19"/>
      <c r="SDN118" s="19"/>
      <c r="SDO118" s="19"/>
      <c r="SDP118" s="31"/>
      <c r="SDQ118" s="19"/>
      <c r="SDR118" s="19"/>
      <c r="SDS118" s="31"/>
      <c r="SDT118" s="31"/>
      <c r="SDU118" s="19"/>
      <c r="SDV118" s="19"/>
      <c r="SDW118" s="19"/>
      <c r="SDX118" s="19"/>
      <c r="SDY118" s="19"/>
      <c r="SDZ118" s="19"/>
      <c r="SEA118" s="19"/>
      <c r="SEB118" s="19"/>
      <c r="SEC118" s="19"/>
      <c r="SED118" s="31"/>
      <c r="SEE118" s="31"/>
      <c r="SEF118" s="31"/>
      <c r="SEG118" s="31"/>
      <c r="SEH118" s="95"/>
      <c r="SEI118" s="31"/>
      <c r="SEJ118" s="46"/>
      <c r="SEK118" s="31"/>
      <c r="SEL118" s="31"/>
      <c r="SEM118" s="31"/>
      <c r="SEN118" s="31"/>
      <c r="SEO118" s="31"/>
      <c r="SEP118" s="118"/>
      <c r="SEQ118" s="19"/>
      <c r="SER118" s="19"/>
      <c r="SES118" s="19"/>
      <c r="SET118" s="31"/>
      <c r="SEU118" s="19"/>
      <c r="SEV118" s="19"/>
      <c r="SEW118" s="31"/>
      <c r="SEX118" s="31"/>
      <c r="SEY118" s="19"/>
      <c r="SEZ118" s="19"/>
      <c r="SFA118" s="19"/>
      <c r="SFB118" s="19"/>
      <c r="SFC118" s="19"/>
      <c r="SFD118" s="19"/>
      <c r="SFE118" s="19"/>
      <c r="SFF118" s="19"/>
      <c r="SFG118" s="19"/>
      <c r="SFH118" s="31"/>
      <c r="SFI118" s="31"/>
      <c r="SFJ118" s="31"/>
      <c r="SFK118" s="31"/>
      <c r="SFL118" s="95"/>
      <c r="SFM118" s="31"/>
      <c r="SFN118" s="46"/>
      <c r="SFO118" s="31"/>
      <c r="SFP118" s="31"/>
      <c r="SFQ118" s="31"/>
      <c r="SFR118" s="31"/>
      <c r="SFS118" s="31"/>
      <c r="SFT118" s="118"/>
      <c r="SFU118" s="19"/>
      <c r="SFV118" s="19"/>
      <c r="SFW118" s="19"/>
      <c r="SFX118" s="31"/>
      <c r="SFY118" s="19"/>
      <c r="SFZ118" s="19"/>
      <c r="SGA118" s="31"/>
      <c r="SGB118" s="31"/>
      <c r="SGC118" s="19"/>
      <c r="SGD118" s="19"/>
      <c r="SGE118" s="19"/>
      <c r="SGF118" s="19"/>
      <c r="SGG118" s="19"/>
      <c r="SGH118" s="19"/>
      <c r="SGI118" s="19"/>
      <c r="SGJ118" s="19"/>
      <c r="SGK118" s="19"/>
      <c r="SGL118" s="31"/>
      <c r="SGM118" s="31"/>
      <c r="SGN118" s="31"/>
      <c r="SGO118" s="31"/>
      <c r="SGP118" s="95"/>
      <c r="SGQ118" s="31"/>
      <c r="SGR118" s="46"/>
      <c r="SGS118" s="31"/>
      <c r="SGT118" s="31"/>
      <c r="SGU118" s="31"/>
      <c r="SGV118" s="31"/>
      <c r="SGW118" s="31"/>
      <c r="SGX118" s="118"/>
      <c r="SGY118" s="19"/>
      <c r="SGZ118" s="19"/>
      <c r="SHA118" s="19"/>
      <c r="SHB118" s="31"/>
      <c r="SHC118" s="19"/>
      <c r="SHD118" s="19"/>
      <c r="SHE118" s="31"/>
      <c r="SHF118" s="31"/>
      <c r="SHG118" s="19"/>
      <c r="SHH118" s="19"/>
      <c r="SHI118" s="19"/>
      <c r="SHJ118" s="19"/>
      <c r="SHK118" s="19"/>
      <c r="SHL118" s="19"/>
      <c r="SHM118" s="19"/>
      <c r="SHN118" s="19"/>
      <c r="SHO118" s="19"/>
      <c r="SHP118" s="31"/>
      <c r="SHQ118" s="31"/>
      <c r="SHR118" s="31"/>
      <c r="SHS118" s="31"/>
      <c r="SHT118" s="95"/>
      <c r="SHU118" s="31"/>
      <c r="SHV118" s="46"/>
      <c r="SHW118" s="31"/>
      <c r="SHX118" s="31"/>
      <c r="SHY118" s="31"/>
      <c r="SHZ118" s="31"/>
      <c r="SIA118" s="31"/>
      <c r="SIB118" s="118"/>
      <c r="SIC118" s="19"/>
      <c r="SID118" s="19"/>
      <c r="SIE118" s="19"/>
      <c r="SIF118" s="31"/>
      <c r="SIG118" s="19"/>
      <c r="SIH118" s="19"/>
      <c r="SII118" s="31"/>
      <c r="SIJ118" s="31"/>
      <c r="SIK118" s="19"/>
      <c r="SIL118" s="19"/>
      <c r="SIM118" s="19"/>
      <c r="SIN118" s="19"/>
      <c r="SIO118" s="19"/>
      <c r="SIP118" s="19"/>
      <c r="SIQ118" s="19"/>
      <c r="SIR118" s="19"/>
      <c r="SIS118" s="19"/>
      <c r="SIT118" s="31"/>
      <c r="SIU118" s="31"/>
      <c r="SIV118" s="31"/>
      <c r="SIW118" s="31"/>
      <c r="SIX118" s="95"/>
      <c r="SIY118" s="31"/>
      <c r="SIZ118" s="46"/>
      <c r="SJA118" s="31"/>
      <c r="SJB118" s="31"/>
      <c r="SJC118" s="31"/>
      <c r="SJD118" s="31"/>
      <c r="SJE118" s="31"/>
      <c r="SJF118" s="118"/>
      <c r="SJG118" s="19"/>
      <c r="SJH118" s="19"/>
      <c r="SJI118" s="19"/>
      <c r="SJJ118" s="31"/>
      <c r="SJK118" s="19"/>
      <c r="SJL118" s="19"/>
      <c r="SJM118" s="31"/>
      <c r="SJN118" s="31"/>
      <c r="SJO118" s="19"/>
      <c r="SJP118" s="19"/>
      <c r="SJQ118" s="19"/>
      <c r="SJR118" s="19"/>
      <c r="SJS118" s="19"/>
      <c r="SJT118" s="19"/>
      <c r="SJU118" s="19"/>
      <c r="SJV118" s="19"/>
      <c r="SJW118" s="19"/>
      <c r="SJX118" s="31"/>
      <c r="SJY118" s="31"/>
      <c r="SJZ118" s="31"/>
      <c r="SKA118" s="31"/>
      <c r="SKB118" s="95"/>
      <c r="SKC118" s="31"/>
      <c r="SKD118" s="46"/>
      <c r="SKE118" s="31"/>
      <c r="SKF118" s="31"/>
      <c r="SKG118" s="31"/>
      <c r="SKH118" s="31"/>
      <c r="SKI118" s="31"/>
      <c r="SKJ118" s="118"/>
      <c r="SKK118" s="19"/>
      <c r="SKL118" s="19"/>
      <c r="SKM118" s="19"/>
      <c r="SKN118" s="31"/>
      <c r="SKO118" s="19"/>
      <c r="SKP118" s="19"/>
      <c r="SKQ118" s="31"/>
      <c r="SKR118" s="31"/>
      <c r="SKS118" s="19"/>
      <c r="SKT118" s="19"/>
      <c r="SKU118" s="19"/>
      <c r="SKV118" s="19"/>
      <c r="SKW118" s="19"/>
      <c r="SKX118" s="19"/>
      <c r="SKY118" s="19"/>
      <c r="SKZ118" s="19"/>
      <c r="SLA118" s="19"/>
      <c r="SLB118" s="31"/>
      <c r="SLC118" s="31"/>
      <c r="SLD118" s="31"/>
      <c r="SLE118" s="31"/>
      <c r="SLF118" s="95"/>
      <c r="SLG118" s="31"/>
      <c r="SLH118" s="46"/>
      <c r="SLI118" s="31"/>
      <c r="SLJ118" s="31"/>
      <c r="SLK118" s="31"/>
      <c r="SLL118" s="31"/>
      <c r="SLM118" s="31"/>
      <c r="SLN118" s="118"/>
      <c r="SLO118" s="19"/>
      <c r="SLP118" s="19"/>
      <c r="SLQ118" s="19"/>
      <c r="SLR118" s="31"/>
      <c r="SLS118" s="19"/>
      <c r="SLT118" s="19"/>
      <c r="SLU118" s="31"/>
      <c r="SLV118" s="31"/>
      <c r="SLW118" s="19"/>
      <c r="SLX118" s="19"/>
      <c r="SLY118" s="19"/>
      <c r="SLZ118" s="19"/>
      <c r="SMA118" s="19"/>
      <c r="SMB118" s="19"/>
      <c r="SMC118" s="19"/>
      <c r="SMD118" s="19"/>
      <c r="SME118" s="19"/>
      <c r="SMF118" s="31"/>
      <c r="SMG118" s="31"/>
      <c r="SMH118" s="31"/>
      <c r="SMI118" s="31"/>
      <c r="SMJ118" s="95"/>
      <c r="SMK118" s="31"/>
      <c r="SML118" s="46"/>
      <c r="SMM118" s="31"/>
      <c r="SMN118" s="31"/>
      <c r="SMO118" s="31"/>
      <c r="SMP118" s="31"/>
      <c r="SMQ118" s="31"/>
      <c r="SMR118" s="118"/>
      <c r="SMS118" s="19"/>
      <c r="SMT118" s="19"/>
      <c r="SMU118" s="19"/>
      <c r="SMV118" s="31"/>
      <c r="SMW118" s="19"/>
      <c r="SMX118" s="19"/>
      <c r="SMY118" s="31"/>
      <c r="SMZ118" s="31"/>
      <c r="SNA118" s="19"/>
      <c r="SNB118" s="19"/>
      <c r="SNC118" s="19"/>
      <c r="SND118" s="19"/>
      <c r="SNE118" s="19"/>
      <c r="SNF118" s="19"/>
      <c r="SNG118" s="19"/>
      <c r="SNH118" s="19"/>
      <c r="SNI118" s="19"/>
      <c r="SNJ118" s="31"/>
      <c r="SNK118" s="31"/>
      <c r="SNL118" s="31"/>
      <c r="SNM118" s="31"/>
      <c r="SNN118" s="95"/>
      <c r="SNO118" s="31"/>
      <c r="SNP118" s="46"/>
      <c r="SNQ118" s="31"/>
      <c r="SNR118" s="31"/>
      <c r="SNS118" s="31"/>
      <c r="SNT118" s="31"/>
      <c r="SNU118" s="31"/>
      <c r="SNV118" s="118"/>
      <c r="SNW118" s="19"/>
      <c r="SNX118" s="19"/>
      <c r="SNY118" s="19"/>
      <c r="SNZ118" s="31"/>
      <c r="SOA118" s="19"/>
      <c r="SOB118" s="19"/>
      <c r="SOC118" s="31"/>
      <c r="SOD118" s="31"/>
      <c r="SOE118" s="19"/>
      <c r="SOF118" s="19"/>
      <c r="SOG118" s="19"/>
      <c r="SOH118" s="19"/>
      <c r="SOI118" s="19"/>
      <c r="SOJ118" s="19"/>
      <c r="SOK118" s="19"/>
      <c r="SOL118" s="19"/>
      <c r="SOM118" s="19"/>
      <c r="SON118" s="31"/>
      <c r="SOO118" s="31"/>
      <c r="SOP118" s="31"/>
      <c r="SOQ118" s="31"/>
      <c r="SOR118" s="95"/>
      <c r="SOS118" s="31"/>
      <c r="SOT118" s="46"/>
      <c r="SOU118" s="31"/>
      <c r="SOV118" s="31"/>
      <c r="SOW118" s="31"/>
      <c r="SOX118" s="31"/>
      <c r="SOY118" s="31"/>
      <c r="SOZ118" s="118"/>
      <c r="SPA118" s="19"/>
      <c r="SPB118" s="19"/>
      <c r="SPC118" s="19"/>
      <c r="SPD118" s="31"/>
      <c r="SPE118" s="19"/>
      <c r="SPF118" s="19"/>
      <c r="SPG118" s="31"/>
      <c r="SPH118" s="31"/>
      <c r="SPI118" s="19"/>
      <c r="SPJ118" s="19"/>
      <c r="SPK118" s="19"/>
      <c r="SPL118" s="19"/>
      <c r="SPM118" s="19"/>
      <c r="SPN118" s="19"/>
      <c r="SPO118" s="19"/>
      <c r="SPP118" s="19"/>
      <c r="SPQ118" s="19"/>
      <c r="SPR118" s="31"/>
      <c r="SPS118" s="31"/>
      <c r="SPT118" s="31"/>
      <c r="SPU118" s="31"/>
      <c r="SPV118" s="95"/>
      <c r="SPW118" s="31"/>
      <c r="SPX118" s="46"/>
      <c r="SPY118" s="31"/>
      <c r="SPZ118" s="31"/>
      <c r="SQA118" s="31"/>
      <c r="SQB118" s="31"/>
      <c r="SQC118" s="31"/>
      <c r="SQD118" s="118"/>
      <c r="SQE118" s="19"/>
      <c r="SQF118" s="19"/>
      <c r="SQG118" s="19"/>
      <c r="SQH118" s="31"/>
      <c r="SQI118" s="19"/>
      <c r="SQJ118" s="19"/>
      <c r="SQK118" s="31"/>
      <c r="SQL118" s="31"/>
      <c r="SQM118" s="19"/>
      <c r="SQN118" s="19"/>
      <c r="SQO118" s="19"/>
      <c r="SQP118" s="19"/>
      <c r="SQQ118" s="19"/>
      <c r="SQR118" s="19"/>
      <c r="SQS118" s="19"/>
      <c r="SQT118" s="19"/>
      <c r="SQU118" s="19"/>
      <c r="SQV118" s="31"/>
      <c r="SQW118" s="31"/>
      <c r="SQX118" s="31"/>
      <c r="SQY118" s="31"/>
      <c r="SQZ118" s="95"/>
      <c r="SRA118" s="31"/>
      <c r="SRB118" s="46"/>
      <c r="SRC118" s="31"/>
      <c r="SRD118" s="31"/>
      <c r="SRE118" s="31"/>
      <c r="SRF118" s="31"/>
      <c r="SRG118" s="31"/>
      <c r="SRH118" s="118"/>
      <c r="SRI118" s="19"/>
      <c r="SRJ118" s="19"/>
      <c r="SRK118" s="19"/>
      <c r="SRL118" s="31"/>
      <c r="SRM118" s="19"/>
      <c r="SRN118" s="19"/>
      <c r="SRO118" s="31"/>
      <c r="SRP118" s="31"/>
      <c r="SRQ118" s="19"/>
      <c r="SRR118" s="19"/>
      <c r="SRS118" s="19"/>
      <c r="SRT118" s="19"/>
      <c r="SRU118" s="19"/>
      <c r="SRV118" s="19"/>
      <c r="SRW118" s="19"/>
      <c r="SRX118" s="19"/>
      <c r="SRY118" s="19"/>
      <c r="SRZ118" s="31"/>
      <c r="SSA118" s="31"/>
      <c r="SSB118" s="31"/>
      <c r="SSC118" s="31"/>
      <c r="SSD118" s="95"/>
      <c r="SSE118" s="31"/>
      <c r="SSF118" s="46"/>
      <c r="SSG118" s="31"/>
      <c r="SSH118" s="31"/>
      <c r="SSI118" s="31"/>
      <c r="SSJ118" s="31"/>
      <c r="SSK118" s="31"/>
      <c r="SSL118" s="118"/>
      <c r="SSM118" s="19"/>
      <c r="SSN118" s="19"/>
      <c r="SSO118" s="19"/>
      <c r="SSP118" s="31"/>
      <c r="SSQ118" s="19"/>
      <c r="SSR118" s="19"/>
      <c r="SSS118" s="31"/>
      <c r="SST118" s="31"/>
      <c r="SSU118" s="19"/>
      <c r="SSV118" s="19"/>
      <c r="SSW118" s="19"/>
      <c r="SSX118" s="19"/>
      <c r="SSY118" s="19"/>
      <c r="SSZ118" s="19"/>
      <c r="STA118" s="19"/>
      <c r="STB118" s="19"/>
      <c r="STC118" s="19"/>
      <c r="STD118" s="31"/>
      <c r="STE118" s="31"/>
      <c r="STF118" s="31"/>
      <c r="STG118" s="31"/>
      <c r="STH118" s="95"/>
      <c r="STI118" s="31"/>
      <c r="STJ118" s="46"/>
      <c r="STK118" s="31"/>
      <c r="STL118" s="31"/>
      <c r="STM118" s="31"/>
      <c r="STN118" s="31"/>
      <c r="STO118" s="31"/>
      <c r="STP118" s="118"/>
      <c r="STQ118" s="19"/>
      <c r="STR118" s="19"/>
      <c r="STS118" s="19"/>
      <c r="STT118" s="31"/>
      <c r="STU118" s="19"/>
      <c r="STV118" s="19"/>
      <c r="STW118" s="31"/>
      <c r="STX118" s="31"/>
      <c r="STY118" s="19"/>
      <c r="STZ118" s="19"/>
      <c r="SUA118" s="19"/>
      <c r="SUB118" s="19"/>
      <c r="SUC118" s="19"/>
      <c r="SUD118" s="19"/>
      <c r="SUE118" s="19"/>
      <c r="SUF118" s="19"/>
      <c r="SUG118" s="19"/>
      <c r="SUH118" s="31"/>
      <c r="SUI118" s="31"/>
      <c r="SUJ118" s="31"/>
      <c r="SUK118" s="31"/>
      <c r="SUL118" s="95"/>
      <c r="SUM118" s="31"/>
      <c r="SUN118" s="46"/>
      <c r="SUO118" s="31"/>
      <c r="SUP118" s="31"/>
      <c r="SUQ118" s="31"/>
      <c r="SUR118" s="31"/>
      <c r="SUS118" s="31"/>
      <c r="SUT118" s="118"/>
      <c r="SUU118" s="19"/>
      <c r="SUV118" s="19"/>
      <c r="SUW118" s="19"/>
      <c r="SUX118" s="31"/>
      <c r="SUY118" s="19"/>
      <c r="SUZ118" s="19"/>
      <c r="SVA118" s="31"/>
      <c r="SVB118" s="31"/>
      <c r="SVC118" s="19"/>
      <c r="SVD118" s="19"/>
      <c r="SVE118" s="19"/>
      <c r="SVF118" s="19"/>
      <c r="SVG118" s="19"/>
      <c r="SVH118" s="19"/>
      <c r="SVI118" s="19"/>
      <c r="SVJ118" s="19"/>
      <c r="SVK118" s="19"/>
      <c r="SVL118" s="31"/>
      <c r="SVM118" s="31"/>
      <c r="SVN118" s="31"/>
      <c r="SVO118" s="31"/>
      <c r="SVP118" s="95"/>
      <c r="SVQ118" s="31"/>
      <c r="SVR118" s="46"/>
      <c r="SVS118" s="31"/>
      <c r="SVT118" s="31"/>
      <c r="SVU118" s="31"/>
      <c r="SVV118" s="31"/>
      <c r="SVW118" s="31"/>
      <c r="SVX118" s="118"/>
      <c r="SVY118" s="19"/>
      <c r="SVZ118" s="19"/>
      <c r="SWA118" s="19"/>
      <c r="SWB118" s="31"/>
      <c r="SWC118" s="19"/>
      <c r="SWD118" s="19"/>
      <c r="SWE118" s="31"/>
      <c r="SWF118" s="31"/>
      <c r="SWG118" s="19"/>
      <c r="SWH118" s="19"/>
      <c r="SWI118" s="19"/>
      <c r="SWJ118" s="19"/>
      <c r="SWK118" s="19"/>
      <c r="SWL118" s="19"/>
      <c r="SWM118" s="19"/>
      <c r="SWN118" s="19"/>
      <c r="SWO118" s="19"/>
      <c r="SWP118" s="31"/>
      <c r="SWQ118" s="31"/>
      <c r="SWR118" s="31"/>
      <c r="SWS118" s="31"/>
      <c r="SWT118" s="95"/>
      <c r="SWU118" s="31"/>
      <c r="SWV118" s="46"/>
      <c r="SWW118" s="31"/>
      <c r="SWX118" s="31"/>
      <c r="SWY118" s="31"/>
      <c r="SWZ118" s="31"/>
      <c r="SXA118" s="31"/>
      <c r="SXB118" s="118"/>
      <c r="SXC118" s="19"/>
      <c r="SXD118" s="19"/>
      <c r="SXE118" s="19"/>
      <c r="SXF118" s="31"/>
      <c r="SXG118" s="19"/>
      <c r="SXH118" s="19"/>
      <c r="SXI118" s="31"/>
      <c r="SXJ118" s="31"/>
      <c r="SXK118" s="19"/>
      <c r="SXL118" s="19"/>
      <c r="SXM118" s="19"/>
      <c r="SXN118" s="19"/>
      <c r="SXO118" s="19"/>
      <c r="SXP118" s="19"/>
      <c r="SXQ118" s="19"/>
      <c r="SXR118" s="19"/>
      <c r="SXS118" s="19"/>
      <c r="SXT118" s="31"/>
      <c r="SXU118" s="31"/>
      <c r="SXV118" s="31"/>
      <c r="SXW118" s="31"/>
      <c r="SXX118" s="95"/>
      <c r="SXY118" s="31"/>
      <c r="SXZ118" s="46"/>
      <c r="SYA118" s="31"/>
      <c r="SYB118" s="31"/>
      <c r="SYC118" s="31"/>
      <c r="SYD118" s="31"/>
      <c r="SYE118" s="31"/>
      <c r="SYF118" s="118"/>
      <c r="SYG118" s="19"/>
      <c r="SYH118" s="19"/>
      <c r="SYI118" s="19"/>
      <c r="SYJ118" s="31"/>
      <c r="SYK118" s="19"/>
      <c r="SYL118" s="19"/>
      <c r="SYM118" s="31"/>
      <c r="SYN118" s="31"/>
      <c r="SYO118" s="19"/>
      <c r="SYP118" s="19"/>
      <c r="SYQ118" s="19"/>
      <c r="SYR118" s="19"/>
      <c r="SYS118" s="19"/>
      <c r="SYT118" s="19"/>
      <c r="SYU118" s="19"/>
      <c r="SYV118" s="19"/>
      <c r="SYW118" s="19"/>
      <c r="SYX118" s="31"/>
      <c r="SYY118" s="31"/>
      <c r="SYZ118" s="31"/>
      <c r="SZA118" s="31"/>
      <c r="SZB118" s="95"/>
      <c r="SZC118" s="31"/>
      <c r="SZD118" s="46"/>
      <c r="SZE118" s="31"/>
      <c r="SZF118" s="31"/>
      <c r="SZG118" s="31"/>
      <c r="SZH118" s="31"/>
      <c r="SZI118" s="31"/>
      <c r="SZJ118" s="118"/>
      <c r="SZK118" s="19"/>
      <c r="SZL118" s="19"/>
      <c r="SZM118" s="19"/>
      <c r="SZN118" s="31"/>
      <c r="SZO118" s="19"/>
      <c r="SZP118" s="19"/>
      <c r="SZQ118" s="31"/>
      <c r="SZR118" s="31"/>
      <c r="SZS118" s="19"/>
      <c r="SZT118" s="19"/>
      <c r="SZU118" s="19"/>
      <c r="SZV118" s="19"/>
      <c r="SZW118" s="19"/>
      <c r="SZX118" s="19"/>
      <c r="SZY118" s="19"/>
      <c r="SZZ118" s="19"/>
      <c r="TAA118" s="19"/>
      <c r="TAB118" s="31"/>
      <c r="TAC118" s="31"/>
      <c r="TAD118" s="31"/>
      <c r="TAE118" s="31"/>
      <c r="TAF118" s="95"/>
      <c r="TAG118" s="31"/>
      <c r="TAH118" s="46"/>
      <c r="TAI118" s="31"/>
      <c r="TAJ118" s="31"/>
      <c r="TAK118" s="31"/>
      <c r="TAL118" s="31"/>
      <c r="TAM118" s="31"/>
      <c r="TAN118" s="118"/>
      <c r="TAO118" s="19"/>
      <c r="TAP118" s="19"/>
      <c r="TAQ118" s="19"/>
      <c r="TAR118" s="31"/>
      <c r="TAS118" s="19"/>
      <c r="TAT118" s="19"/>
      <c r="TAU118" s="31"/>
      <c r="TAV118" s="31"/>
      <c r="TAW118" s="19"/>
      <c r="TAX118" s="19"/>
      <c r="TAY118" s="19"/>
      <c r="TAZ118" s="19"/>
      <c r="TBA118" s="19"/>
      <c r="TBB118" s="19"/>
      <c r="TBC118" s="19"/>
      <c r="TBD118" s="19"/>
      <c r="TBE118" s="19"/>
      <c r="TBF118" s="31"/>
      <c r="TBG118" s="31"/>
      <c r="TBH118" s="31"/>
      <c r="TBI118" s="31"/>
      <c r="TBJ118" s="95"/>
      <c r="TBK118" s="31"/>
      <c r="TBL118" s="46"/>
      <c r="TBM118" s="31"/>
      <c r="TBN118" s="31"/>
      <c r="TBO118" s="31"/>
      <c r="TBP118" s="31"/>
      <c r="TBQ118" s="31"/>
      <c r="TBR118" s="118"/>
      <c r="TBS118" s="19"/>
      <c r="TBT118" s="19"/>
      <c r="TBU118" s="19"/>
      <c r="TBV118" s="31"/>
      <c r="TBW118" s="19"/>
      <c r="TBX118" s="19"/>
      <c r="TBY118" s="31"/>
      <c r="TBZ118" s="31"/>
      <c r="TCA118" s="19"/>
      <c r="TCB118" s="19"/>
      <c r="TCC118" s="19"/>
      <c r="TCD118" s="19"/>
      <c r="TCE118" s="19"/>
      <c r="TCF118" s="19"/>
      <c r="TCG118" s="19"/>
      <c r="TCH118" s="19"/>
      <c r="TCI118" s="19"/>
      <c r="TCJ118" s="31"/>
      <c r="TCK118" s="31"/>
      <c r="TCL118" s="31"/>
      <c r="TCM118" s="31"/>
      <c r="TCN118" s="95"/>
      <c r="TCO118" s="31"/>
      <c r="TCP118" s="46"/>
      <c r="TCQ118" s="31"/>
      <c r="TCR118" s="31"/>
      <c r="TCS118" s="31"/>
      <c r="TCT118" s="31"/>
      <c r="TCU118" s="31"/>
      <c r="TCV118" s="118"/>
      <c r="TCW118" s="19"/>
      <c r="TCX118" s="19"/>
      <c r="TCY118" s="19"/>
      <c r="TCZ118" s="31"/>
      <c r="TDA118" s="19"/>
      <c r="TDB118" s="19"/>
      <c r="TDC118" s="31"/>
      <c r="TDD118" s="31"/>
      <c r="TDE118" s="19"/>
      <c r="TDF118" s="19"/>
      <c r="TDG118" s="19"/>
      <c r="TDH118" s="19"/>
      <c r="TDI118" s="19"/>
      <c r="TDJ118" s="19"/>
      <c r="TDK118" s="19"/>
      <c r="TDL118" s="19"/>
      <c r="TDM118" s="19"/>
      <c r="TDN118" s="31"/>
      <c r="TDO118" s="31"/>
      <c r="TDP118" s="31"/>
      <c r="TDQ118" s="31"/>
      <c r="TDR118" s="95"/>
      <c r="TDS118" s="31"/>
      <c r="TDT118" s="46"/>
      <c r="TDU118" s="31"/>
      <c r="TDV118" s="31"/>
      <c r="TDW118" s="31"/>
      <c r="TDX118" s="31"/>
      <c r="TDY118" s="31"/>
      <c r="TDZ118" s="118"/>
      <c r="TEA118" s="19"/>
      <c r="TEB118" s="19"/>
      <c r="TEC118" s="19"/>
      <c r="TED118" s="31"/>
      <c r="TEE118" s="19"/>
      <c r="TEF118" s="19"/>
      <c r="TEG118" s="31"/>
      <c r="TEH118" s="31"/>
      <c r="TEI118" s="19"/>
      <c r="TEJ118" s="19"/>
      <c r="TEK118" s="19"/>
      <c r="TEL118" s="19"/>
      <c r="TEM118" s="19"/>
      <c r="TEN118" s="19"/>
      <c r="TEO118" s="19"/>
      <c r="TEP118" s="19"/>
      <c r="TEQ118" s="19"/>
      <c r="TER118" s="31"/>
      <c r="TES118" s="31"/>
      <c r="TET118" s="31"/>
      <c r="TEU118" s="31"/>
      <c r="TEV118" s="95"/>
      <c r="TEW118" s="31"/>
      <c r="TEX118" s="46"/>
      <c r="TEY118" s="31"/>
      <c r="TEZ118" s="31"/>
      <c r="TFA118" s="31"/>
      <c r="TFB118" s="31"/>
      <c r="TFC118" s="31"/>
      <c r="TFD118" s="118"/>
      <c r="TFE118" s="19"/>
      <c r="TFF118" s="19"/>
      <c r="TFG118" s="19"/>
      <c r="TFH118" s="31"/>
      <c r="TFI118" s="19"/>
      <c r="TFJ118" s="19"/>
      <c r="TFK118" s="31"/>
      <c r="TFL118" s="31"/>
      <c r="TFM118" s="19"/>
      <c r="TFN118" s="19"/>
      <c r="TFO118" s="19"/>
      <c r="TFP118" s="19"/>
      <c r="TFQ118" s="19"/>
      <c r="TFR118" s="19"/>
      <c r="TFS118" s="19"/>
      <c r="TFT118" s="19"/>
      <c r="TFU118" s="19"/>
      <c r="TFV118" s="31"/>
      <c r="TFW118" s="31"/>
      <c r="TFX118" s="31"/>
      <c r="TFY118" s="31"/>
      <c r="TFZ118" s="95"/>
      <c r="TGA118" s="31"/>
      <c r="TGB118" s="46"/>
      <c r="TGC118" s="31"/>
      <c r="TGD118" s="31"/>
      <c r="TGE118" s="31"/>
      <c r="TGF118" s="31"/>
      <c r="TGG118" s="31"/>
      <c r="TGH118" s="118"/>
      <c r="TGI118" s="19"/>
      <c r="TGJ118" s="19"/>
      <c r="TGK118" s="19"/>
      <c r="TGL118" s="31"/>
      <c r="TGM118" s="19"/>
      <c r="TGN118" s="19"/>
      <c r="TGO118" s="31"/>
      <c r="TGP118" s="31"/>
      <c r="TGQ118" s="19"/>
      <c r="TGR118" s="19"/>
      <c r="TGS118" s="19"/>
      <c r="TGT118" s="19"/>
      <c r="TGU118" s="19"/>
      <c r="TGV118" s="19"/>
      <c r="TGW118" s="19"/>
      <c r="TGX118" s="19"/>
      <c r="TGY118" s="19"/>
      <c r="TGZ118" s="31"/>
      <c r="THA118" s="31"/>
      <c r="THB118" s="31"/>
      <c r="THC118" s="31"/>
      <c r="THD118" s="95"/>
      <c r="THE118" s="31"/>
      <c r="THF118" s="46"/>
      <c r="THG118" s="31"/>
      <c r="THH118" s="31"/>
      <c r="THI118" s="31"/>
      <c r="THJ118" s="31"/>
      <c r="THK118" s="31"/>
      <c r="THL118" s="118"/>
      <c r="THM118" s="19"/>
      <c r="THN118" s="19"/>
      <c r="THO118" s="19"/>
      <c r="THP118" s="31"/>
      <c r="THQ118" s="19"/>
      <c r="THR118" s="19"/>
      <c r="THS118" s="31"/>
      <c r="THT118" s="31"/>
      <c r="THU118" s="19"/>
      <c r="THV118" s="19"/>
      <c r="THW118" s="19"/>
      <c r="THX118" s="19"/>
      <c r="THY118" s="19"/>
      <c r="THZ118" s="19"/>
      <c r="TIA118" s="19"/>
      <c r="TIB118" s="19"/>
      <c r="TIC118" s="19"/>
      <c r="TID118" s="31"/>
      <c r="TIE118" s="31"/>
      <c r="TIF118" s="31"/>
      <c r="TIG118" s="31"/>
      <c r="TIH118" s="95"/>
      <c r="TII118" s="31"/>
      <c r="TIJ118" s="46"/>
      <c r="TIK118" s="31"/>
      <c r="TIL118" s="31"/>
      <c r="TIM118" s="31"/>
      <c r="TIN118" s="31"/>
      <c r="TIO118" s="31"/>
      <c r="TIP118" s="118"/>
      <c r="TIQ118" s="19"/>
      <c r="TIR118" s="19"/>
      <c r="TIS118" s="19"/>
      <c r="TIT118" s="31"/>
      <c r="TIU118" s="19"/>
      <c r="TIV118" s="19"/>
      <c r="TIW118" s="31"/>
      <c r="TIX118" s="31"/>
      <c r="TIY118" s="19"/>
      <c r="TIZ118" s="19"/>
      <c r="TJA118" s="19"/>
      <c r="TJB118" s="19"/>
      <c r="TJC118" s="19"/>
      <c r="TJD118" s="19"/>
      <c r="TJE118" s="19"/>
      <c r="TJF118" s="19"/>
      <c r="TJG118" s="19"/>
      <c r="TJH118" s="31"/>
      <c r="TJI118" s="31"/>
      <c r="TJJ118" s="31"/>
      <c r="TJK118" s="31"/>
      <c r="TJL118" s="95"/>
      <c r="TJM118" s="31"/>
      <c r="TJN118" s="46"/>
      <c r="TJO118" s="31"/>
      <c r="TJP118" s="31"/>
      <c r="TJQ118" s="31"/>
      <c r="TJR118" s="31"/>
      <c r="TJS118" s="31"/>
      <c r="TJT118" s="118"/>
      <c r="TJU118" s="19"/>
      <c r="TJV118" s="19"/>
      <c r="TJW118" s="19"/>
      <c r="TJX118" s="31"/>
      <c r="TJY118" s="19"/>
      <c r="TJZ118" s="19"/>
      <c r="TKA118" s="31"/>
      <c r="TKB118" s="31"/>
      <c r="TKC118" s="19"/>
      <c r="TKD118" s="19"/>
      <c r="TKE118" s="19"/>
      <c r="TKF118" s="19"/>
      <c r="TKG118" s="19"/>
      <c r="TKH118" s="19"/>
      <c r="TKI118" s="19"/>
      <c r="TKJ118" s="19"/>
      <c r="TKK118" s="19"/>
      <c r="TKL118" s="31"/>
      <c r="TKM118" s="31"/>
      <c r="TKN118" s="31"/>
      <c r="TKO118" s="31"/>
      <c r="TKP118" s="95"/>
      <c r="TKQ118" s="31"/>
      <c r="TKR118" s="46"/>
      <c r="TKS118" s="31"/>
      <c r="TKT118" s="31"/>
      <c r="TKU118" s="31"/>
      <c r="TKV118" s="31"/>
      <c r="TKW118" s="31"/>
      <c r="TKX118" s="118"/>
      <c r="TKY118" s="19"/>
      <c r="TKZ118" s="19"/>
      <c r="TLA118" s="19"/>
      <c r="TLB118" s="31"/>
      <c r="TLC118" s="19"/>
      <c r="TLD118" s="19"/>
      <c r="TLE118" s="31"/>
      <c r="TLF118" s="31"/>
      <c r="TLG118" s="19"/>
      <c r="TLH118" s="19"/>
      <c r="TLI118" s="19"/>
      <c r="TLJ118" s="19"/>
      <c r="TLK118" s="19"/>
      <c r="TLL118" s="19"/>
      <c r="TLM118" s="19"/>
      <c r="TLN118" s="19"/>
      <c r="TLO118" s="19"/>
      <c r="TLP118" s="31"/>
      <c r="TLQ118" s="31"/>
      <c r="TLR118" s="31"/>
      <c r="TLS118" s="31"/>
      <c r="TLT118" s="95"/>
      <c r="TLU118" s="31"/>
      <c r="TLV118" s="46"/>
      <c r="TLW118" s="31"/>
      <c r="TLX118" s="31"/>
      <c r="TLY118" s="31"/>
      <c r="TLZ118" s="31"/>
      <c r="TMA118" s="31"/>
      <c r="TMB118" s="118"/>
      <c r="TMC118" s="19"/>
      <c r="TMD118" s="19"/>
      <c r="TME118" s="19"/>
      <c r="TMF118" s="31"/>
      <c r="TMG118" s="19"/>
      <c r="TMH118" s="19"/>
      <c r="TMI118" s="31"/>
      <c r="TMJ118" s="31"/>
      <c r="TMK118" s="19"/>
      <c r="TML118" s="19"/>
      <c r="TMM118" s="19"/>
      <c r="TMN118" s="19"/>
      <c r="TMO118" s="19"/>
      <c r="TMP118" s="19"/>
      <c r="TMQ118" s="19"/>
      <c r="TMR118" s="19"/>
      <c r="TMS118" s="19"/>
      <c r="TMT118" s="31"/>
      <c r="TMU118" s="31"/>
      <c r="TMV118" s="31"/>
      <c r="TMW118" s="31"/>
      <c r="TMX118" s="95"/>
      <c r="TMY118" s="31"/>
      <c r="TMZ118" s="46"/>
      <c r="TNA118" s="31"/>
      <c r="TNB118" s="31"/>
      <c r="TNC118" s="31"/>
      <c r="TND118" s="31"/>
      <c r="TNE118" s="31"/>
      <c r="TNF118" s="118"/>
      <c r="TNG118" s="19"/>
      <c r="TNH118" s="19"/>
      <c r="TNI118" s="19"/>
      <c r="TNJ118" s="31"/>
      <c r="TNK118" s="19"/>
      <c r="TNL118" s="19"/>
      <c r="TNM118" s="31"/>
      <c r="TNN118" s="31"/>
      <c r="TNO118" s="19"/>
      <c r="TNP118" s="19"/>
      <c r="TNQ118" s="19"/>
      <c r="TNR118" s="19"/>
      <c r="TNS118" s="19"/>
      <c r="TNT118" s="19"/>
      <c r="TNU118" s="19"/>
      <c r="TNV118" s="19"/>
      <c r="TNW118" s="19"/>
      <c r="TNX118" s="31"/>
      <c r="TNY118" s="31"/>
      <c r="TNZ118" s="31"/>
      <c r="TOA118" s="31"/>
      <c r="TOB118" s="95"/>
      <c r="TOC118" s="31"/>
      <c r="TOD118" s="46"/>
      <c r="TOE118" s="31"/>
      <c r="TOF118" s="31"/>
      <c r="TOG118" s="31"/>
      <c r="TOH118" s="31"/>
      <c r="TOI118" s="31"/>
      <c r="TOJ118" s="118"/>
      <c r="TOK118" s="19"/>
      <c r="TOL118" s="19"/>
      <c r="TOM118" s="19"/>
      <c r="TON118" s="31"/>
      <c r="TOO118" s="19"/>
      <c r="TOP118" s="19"/>
      <c r="TOQ118" s="31"/>
      <c r="TOR118" s="31"/>
      <c r="TOS118" s="19"/>
      <c r="TOT118" s="19"/>
      <c r="TOU118" s="19"/>
      <c r="TOV118" s="19"/>
      <c r="TOW118" s="19"/>
      <c r="TOX118" s="19"/>
      <c r="TOY118" s="19"/>
      <c r="TOZ118" s="19"/>
      <c r="TPA118" s="19"/>
      <c r="TPB118" s="31"/>
      <c r="TPC118" s="31"/>
      <c r="TPD118" s="31"/>
      <c r="TPE118" s="31"/>
      <c r="TPF118" s="95"/>
      <c r="TPG118" s="31"/>
      <c r="TPH118" s="46"/>
      <c r="TPI118" s="31"/>
      <c r="TPJ118" s="31"/>
      <c r="TPK118" s="31"/>
      <c r="TPL118" s="31"/>
      <c r="TPM118" s="31"/>
      <c r="TPN118" s="118"/>
      <c r="TPO118" s="19"/>
      <c r="TPP118" s="19"/>
      <c r="TPQ118" s="19"/>
      <c r="TPR118" s="31"/>
      <c r="TPS118" s="19"/>
      <c r="TPT118" s="19"/>
      <c r="TPU118" s="31"/>
      <c r="TPV118" s="31"/>
      <c r="TPW118" s="19"/>
      <c r="TPX118" s="19"/>
      <c r="TPY118" s="19"/>
      <c r="TPZ118" s="19"/>
      <c r="TQA118" s="19"/>
      <c r="TQB118" s="19"/>
      <c r="TQC118" s="19"/>
      <c r="TQD118" s="19"/>
      <c r="TQE118" s="19"/>
      <c r="TQF118" s="31"/>
      <c r="TQG118" s="31"/>
      <c r="TQH118" s="31"/>
      <c r="TQI118" s="31"/>
      <c r="TQJ118" s="95"/>
      <c r="TQK118" s="31"/>
      <c r="TQL118" s="46"/>
      <c r="TQM118" s="31"/>
      <c r="TQN118" s="31"/>
      <c r="TQO118" s="31"/>
      <c r="TQP118" s="31"/>
      <c r="TQQ118" s="31"/>
      <c r="TQR118" s="118"/>
      <c r="TQS118" s="19"/>
      <c r="TQT118" s="19"/>
      <c r="TQU118" s="19"/>
      <c r="TQV118" s="31"/>
      <c r="TQW118" s="19"/>
      <c r="TQX118" s="19"/>
      <c r="TQY118" s="31"/>
      <c r="TQZ118" s="31"/>
      <c r="TRA118" s="19"/>
      <c r="TRB118" s="19"/>
      <c r="TRC118" s="19"/>
      <c r="TRD118" s="19"/>
      <c r="TRE118" s="19"/>
      <c r="TRF118" s="19"/>
      <c r="TRG118" s="19"/>
      <c r="TRH118" s="19"/>
      <c r="TRI118" s="19"/>
      <c r="TRJ118" s="31"/>
      <c r="TRK118" s="31"/>
      <c r="TRL118" s="31"/>
      <c r="TRM118" s="31"/>
      <c r="TRN118" s="95"/>
      <c r="TRO118" s="31"/>
      <c r="TRP118" s="46"/>
      <c r="TRQ118" s="31"/>
      <c r="TRR118" s="31"/>
      <c r="TRS118" s="31"/>
      <c r="TRT118" s="31"/>
      <c r="TRU118" s="31"/>
      <c r="TRV118" s="118"/>
      <c r="TRW118" s="19"/>
      <c r="TRX118" s="19"/>
      <c r="TRY118" s="19"/>
      <c r="TRZ118" s="31"/>
      <c r="TSA118" s="19"/>
      <c r="TSB118" s="19"/>
      <c r="TSC118" s="31"/>
      <c r="TSD118" s="31"/>
      <c r="TSE118" s="19"/>
      <c r="TSF118" s="19"/>
      <c r="TSG118" s="19"/>
      <c r="TSH118" s="19"/>
      <c r="TSI118" s="19"/>
      <c r="TSJ118" s="19"/>
      <c r="TSK118" s="19"/>
      <c r="TSL118" s="19"/>
      <c r="TSM118" s="19"/>
      <c r="TSN118" s="31"/>
      <c r="TSO118" s="31"/>
      <c r="TSP118" s="31"/>
      <c r="TSQ118" s="31"/>
      <c r="TSR118" s="95"/>
      <c r="TSS118" s="31"/>
      <c r="TST118" s="46"/>
      <c r="TSU118" s="31"/>
      <c r="TSV118" s="31"/>
      <c r="TSW118" s="31"/>
      <c r="TSX118" s="31"/>
      <c r="TSY118" s="31"/>
      <c r="TSZ118" s="118"/>
      <c r="TTA118" s="19"/>
      <c r="TTB118" s="19"/>
      <c r="TTC118" s="19"/>
      <c r="TTD118" s="31"/>
      <c r="TTE118" s="19"/>
      <c r="TTF118" s="19"/>
      <c r="TTG118" s="31"/>
      <c r="TTH118" s="31"/>
      <c r="TTI118" s="19"/>
      <c r="TTJ118" s="19"/>
      <c r="TTK118" s="19"/>
      <c r="TTL118" s="19"/>
      <c r="TTM118" s="19"/>
      <c r="TTN118" s="19"/>
      <c r="TTO118" s="19"/>
      <c r="TTP118" s="19"/>
      <c r="TTQ118" s="19"/>
      <c r="TTR118" s="31"/>
      <c r="TTS118" s="31"/>
      <c r="TTT118" s="31"/>
      <c r="TTU118" s="31"/>
      <c r="TTV118" s="95"/>
      <c r="TTW118" s="31"/>
      <c r="TTX118" s="46"/>
      <c r="TTY118" s="31"/>
      <c r="TTZ118" s="31"/>
      <c r="TUA118" s="31"/>
      <c r="TUB118" s="31"/>
      <c r="TUC118" s="31"/>
      <c r="TUD118" s="118"/>
      <c r="TUE118" s="19"/>
      <c r="TUF118" s="19"/>
      <c r="TUG118" s="19"/>
      <c r="TUH118" s="31"/>
      <c r="TUI118" s="19"/>
      <c r="TUJ118" s="19"/>
      <c r="TUK118" s="31"/>
      <c r="TUL118" s="31"/>
      <c r="TUM118" s="19"/>
      <c r="TUN118" s="19"/>
      <c r="TUO118" s="19"/>
      <c r="TUP118" s="19"/>
      <c r="TUQ118" s="19"/>
      <c r="TUR118" s="19"/>
      <c r="TUS118" s="19"/>
      <c r="TUT118" s="19"/>
      <c r="TUU118" s="19"/>
      <c r="TUV118" s="31"/>
      <c r="TUW118" s="31"/>
      <c r="TUX118" s="31"/>
      <c r="TUY118" s="31"/>
      <c r="TUZ118" s="95"/>
      <c r="TVA118" s="31"/>
      <c r="TVB118" s="46"/>
      <c r="TVC118" s="31"/>
      <c r="TVD118" s="31"/>
      <c r="TVE118" s="31"/>
      <c r="TVF118" s="31"/>
      <c r="TVG118" s="31"/>
      <c r="TVH118" s="118"/>
      <c r="TVI118" s="19"/>
      <c r="TVJ118" s="19"/>
      <c r="TVK118" s="19"/>
      <c r="TVL118" s="31"/>
      <c r="TVM118" s="19"/>
      <c r="TVN118" s="19"/>
      <c r="TVO118" s="31"/>
      <c r="TVP118" s="31"/>
      <c r="TVQ118" s="19"/>
      <c r="TVR118" s="19"/>
      <c r="TVS118" s="19"/>
      <c r="TVT118" s="19"/>
      <c r="TVU118" s="19"/>
      <c r="TVV118" s="19"/>
      <c r="TVW118" s="19"/>
      <c r="TVX118" s="19"/>
      <c r="TVY118" s="19"/>
      <c r="TVZ118" s="31"/>
      <c r="TWA118" s="31"/>
      <c r="TWB118" s="31"/>
      <c r="TWC118" s="31"/>
      <c r="TWD118" s="95"/>
      <c r="TWE118" s="31"/>
      <c r="TWF118" s="46"/>
      <c r="TWG118" s="31"/>
      <c r="TWH118" s="31"/>
      <c r="TWI118" s="31"/>
      <c r="TWJ118" s="31"/>
      <c r="TWK118" s="31"/>
      <c r="TWL118" s="118"/>
      <c r="TWM118" s="19"/>
      <c r="TWN118" s="19"/>
      <c r="TWO118" s="19"/>
      <c r="TWP118" s="31"/>
      <c r="TWQ118" s="19"/>
      <c r="TWR118" s="19"/>
      <c r="TWS118" s="31"/>
      <c r="TWT118" s="31"/>
      <c r="TWU118" s="19"/>
      <c r="TWV118" s="19"/>
      <c r="TWW118" s="19"/>
      <c r="TWX118" s="19"/>
      <c r="TWY118" s="19"/>
      <c r="TWZ118" s="19"/>
      <c r="TXA118" s="19"/>
      <c r="TXB118" s="19"/>
      <c r="TXC118" s="19"/>
      <c r="TXD118" s="31"/>
      <c r="TXE118" s="31"/>
      <c r="TXF118" s="31"/>
      <c r="TXG118" s="31"/>
      <c r="TXH118" s="95"/>
      <c r="TXI118" s="31"/>
      <c r="TXJ118" s="46"/>
      <c r="TXK118" s="31"/>
      <c r="TXL118" s="31"/>
      <c r="TXM118" s="31"/>
      <c r="TXN118" s="31"/>
      <c r="TXO118" s="31"/>
      <c r="TXP118" s="118"/>
      <c r="TXQ118" s="19"/>
      <c r="TXR118" s="19"/>
      <c r="TXS118" s="19"/>
      <c r="TXT118" s="31"/>
      <c r="TXU118" s="19"/>
      <c r="TXV118" s="19"/>
      <c r="TXW118" s="31"/>
      <c r="TXX118" s="31"/>
      <c r="TXY118" s="19"/>
      <c r="TXZ118" s="19"/>
      <c r="TYA118" s="19"/>
      <c r="TYB118" s="19"/>
      <c r="TYC118" s="19"/>
      <c r="TYD118" s="19"/>
      <c r="TYE118" s="19"/>
      <c r="TYF118" s="19"/>
      <c r="TYG118" s="19"/>
      <c r="TYH118" s="31"/>
      <c r="TYI118" s="31"/>
      <c r="TYJ118" s="31"/>
      <c r="TYK118" s="31"/>
      <c r="TYL118" s="95"/>
      <c r="TYM118" s="31"/>
      <c r="TYN118" s="46"/>
      <c r="TYO118" s="31"/>
      <c r="TYP118" s="31"/>
      <c r="TYQ118" s="31"/>
      <c r="TYR118" s="31"/>
      <c r="TYS118" s="31"/>
      <c r="TYT118" s="118"/>
      <c r="TYU118" s="19"/>
      <c r="TYV118" s="19"/>
      <c r="TYW118" s="19"/>
      <c r="TYX118" s="31"/>
      <c r="TYY118" s="19"/>
      <c r="TYZ118" s="19"/>
      <c r="TZA118" s="31"/>
      <c r="TZB118" s="31"/>
      <c r="TZC118" s="19"/>
      <c r="TZD118" s="19"/>
      <c r="TZE118" s="19"/>
      <c r="TZF118" s="19"/>
      <c r="TZG118" s="19"/>
      <c r="TZH118" s="19"/>
      <c r="TZI118" s="19"/>
      <c r="TZJ118" s="19"/>
      <c r="TZK118" s="19"/>
      <c r="TZL118" s="31"/>
      <c r="TZM118" s="31"/>
      <c r="TZN118" s="31"/>
      <c r="TZO118" s="31"/>
      <c r="TZP118" s="95"/>
      <c r="TZQ118" s="31"/>
      <c r="TZR118" s="46"/>
      <c r="TZS118" s="31"/>
      <c r="TZT118" s="31"/>
      <c r="TZU118" s="31"/>
      <c r="TZV118" s="31"/>
      <c r="TZW118" s="31"/>
      <c r="TZX118" s="118"/>
      <c r="TZY118" s="19"/>
      <c r="TZZ118" s="19"/>
      <c r="UAA118" s="19"/>
      <c r="UAB118" s="31"/>
      <c r="UAC118" s="19"/>
      <c r="UAD118" s="19"/>
      <c r="UAE118" s="31"/>
      <c r="UAF118" s="31"/>
      <c r="UAG118" s="19"/>
      <c r="UAH118" s="19"/>
      <c r="UAI118" s="19"/>
      <c r="UAJ118" s="19"/>
      <c r="UAK118" s="19"/>
      <c r="UAL118" s="19"/>
      <c r="UAM118" s="19"/>
      <c r="UAN118" s="19"/>
      <c r="UAO118" s="19"/>
      <c r="UAP118" s="31"/>
      <c r="UAQ118" s="31"/>
      <c r="UAR118" s="31"/>
      <c r="UAS118" s="31"/>
      <c r="UAT118" s="95"/>
      <c r="UAU118" s="31"/>
      <c r="UAV118" s="46"/>
      <c r="UAW118" s="31"/>
      <c r="UAX118" s="31"/>
      <c r="UAY118" s="31"/>
      <c r="UAZ118" s="31"/>
      <c r="UBA118" s="31"/>
      <c r="UBB118" s="118"/>
      <c r="UBC118" s="19"/>
      <c r="UBD118" s="19"/>
      <c r="UBE118" s="19"/>
      <c r="UBF118" s="31"/>
      <c r="UBG118" s="19"/>
      <c r="UBH118" s="19"/>
      <c r="UBI118" s="31"/>
      <c r="UBJ118" s="31"/>
      <c r="UBK118" s="19"/>
      <c r="UBL118" s="19"/>
      <c r="UBM118" s="19"/>
      <c r="UBN118" s="19"/>
      <c r="UBO118" s="19"/>
      <c r="UBP118" s="19"/>
      <c r="UBQ118" s="19"/>
      <c r="UBR118" s="19"/>
      <c r="UBS118" s="19"/>
      <c r="UBT118" s="31"/>
      <c r="UBU118" s="31"/>
      <c r="UBV118" s="31"/>
      <c r="UBW118" s="31"/>
      <c r="UBX118" s="95"/>
      <c r="UBY118" s="31"/>
      <c r="UBZ118" s="46"/>
      <c r="UCA118" s="31"/>
      <c r="UCB118" s="31"/>
      <c r="UCC118" s="31"/>
      <c r="UCD118" s="31"/>
      <c r="UCE118" s="31"/>
      <c r="UCF118" s="118"/>
      <c r="UCG118" s="19"/>
      <c r="UCH118" s="19"/>
      <c r="UCI118" s="19"/>
      <c r="UCJ118" s="31"/>
      <c r="UCK118" s="19"/>
      <c r="UCL118" s="19"/>
      <c r="UCM118" s="31"/>
      <c r="UCN118" s="31"/>
      <c r="UCO118" s="19"/>
      <c r="UCP118" s="19"/>
      <c r="UCQ118" s="19"/>
      <c r="UCR118" s="19"/>
      <c r="UCS118" s="19"/>
      <c r="UCT118" s="19"/>
      <c r="UCU118" s="19"/>
      <c r="UCV118" s="19"/>
      <c r="UCW118" s="19"/>
      <c r="UCX118" s="31"/>
      <c r="UCY118" s="31"/>
      <c r="UCZ118" s="31"/>
      <c r="UDA118" s="31"/>
      <c r="UDB118" s="95"/>
      <c r="UDC118" s="31"/>
      <c r="UDD118" s="46"/>
      <c r="UDE118" s="31"/>
      <c r="UDF118" s="31"/>
      <c r="UDG118" s="31"/>
      <c r="UDH118" s="31"/>
      <c r="UDI118" s="31"/>
      <c r="UDJ118" s="118"/>
      <c r="UDK118" s="19"/>
      <c r="UDL118" s="19"/>
      <c r="UDM118" s="19"/>
      <c r="UDN118" s="31"/>
      <c r="UDO118" s="19"/>
      <c r="UDP118" s="19"/>
      <c r="UDQ118" s="31"/>
      <c r="UDR118" s="31"/>
      <c r="UDS118" s="19"/>
      <c r="UDT118" s="19"/>
      <c r="UDU118" s="19"/>
      <c r="UDV118" s="19"/>
      <c r="UDW118" s="19"/>
      <c r="UDX118" s="19"/>
      <c r="UDY118" s="19"/>
      <c r="UDZ118" s="19"/>
      <c r="UEA118" s="19"/>
      <c r="UEB118" s="31"/>
      <c r="UEC118" s="31"/>
      <c r="UED118" s="31"/>
      <c r="UEE118" s="31"/>
      <c r="UEF118" s="95"/>
      <c r="UEG118" s="31"/>
      <c r="UEH118" s="46"/>
      <c r="UEI118" s="31"/>
      <c r="UEJ118" s="31"/>
      <c r="UEK118" s="31"/>
      <c r="UEL118" s="31"/>
      <c r="UEM118" s="31"/>
      <c r="UEN118" s="118"/>
      <c r="UEO118" s="19"/>
      <c r="UEP118" s="19"/>
      <c r="UEQ118" s="19"/>
      <c r="UER118" s="31"/>
      <c r="UES118" s="19"/>
      <c r="UET118" s="19"/>
      <c r="UEU118" s="31"/>
      <c r="UEV118" s="31"/>
      <c r="UEW118" s="19"/>
      <c r="UEX118" s="19"/>
      <c r="UEY118" s="19"/>
      <c r="UEZ118" s="19"/>
      <c r="UFA118" s="19"/>
      <c r="UFB118" s="19"/>
      <c r="UFC118" s="19"/>
      <c r="UFD118" s="19"/>
      <c r="UFE118" s="19"/>
      <c r="UFF118" s="31"/>
      <c r="UFG118" s="31"/>
      <c r="UFH118" s="31"/>
      <c r="UFI118" s="31"/>
      <c r="UFJ118" s="95"/>
      <c r="UFK118" s="31"/>
      <c r="UFL118" s="46"/>
      <c r="UFM118" s="31"/>
      <c r="UFN118" s="31"/>
      <c r="UFO118" s="31"/>
      <c r="UFP118" s="31"/>
      <c r="UFQ118" s="31"/>
      <c r="UFR118" s="118"/>
      <c r="UFS118" s="19"/>
      <c r="UFT118" s="19"/>
      <c r="UFU118" s="19"/>
      <c r="UFV118" s="31"/>
      <c r="UFW118" s="19"/>
      <c r="UFX118" s="19"/>
      <c r="UFY118" s="31"/>
      <c r="UFZ118" s="31"/>
      <c r="UGA118" s="19"/>
      <c r="UGB118" s="19"/>
      <c r="UGC118" s="19"/>
      <c r="UGD118" s="19"/>
      <c r="UGE118" s="19"/>
      <c r="UGF118" s="19"/>
      <c r="UGG118" s="19"/>
      <c r="UGH118" s="19"/>
      <c r="UGI118" s="19"/>
      <c r="UGJ118" s="31"/>
      <c r="UGK118" s="31"/>
      <c r="UGL118" s="31"/>
      <c r="UGM118" s="31"/>
      <c r="UGN118" s="95"/>
      <c r="UGO118" s="31"/>
      <c r="UGP118" s="46"/>
      <c r="UGQ118" s="31"/>
      <c r="UGR118" s="31"/>
      <c r="UGS118" s="31"/>
      <c r="UGT118" s="31"/>
      <c r="UGU118" s="31"/>
      <c r="UGV118" s="118"/>
      <c r="UGW118" s="19"/>
      <c r="UGX118" s="19"/>
      <c r="UGY118" s="19"/>
      <c r="UGZ118" s="31"/>
      <c r="UHA118" s="19"/>
      <c r="UHB118" s="19"/>
      <c r="UHC118" s="31"/>
      <c r="UHD118" s="31"/>
      <c r="UHE118" s="19"/>
      <c r="UHF118" s="19"/>
      <c r="UHG118" s="19"/>
      <c r="UHH118" s="19"/>
      <c r="UHI118" s="19"/>
      <c r="UHJ118" s="19"/>
      <c r="UHK118" s="19"/>
      <c r="UHL118" s="19"/>
      <c r="UHM118" s="19"/>
      <c r="UHN118" s="31"/>
      <c r="UHO118" s="31"/>
      <c r="UHP118" s="31"/>
      <c r="UHQ118" s="31"/>
      <c r="UHR118" s="95"/>
      <c r="UHS118" s="31"/>
      <c r="UHT118" s="46"/>
      <c r="UHU118" s="31"/>
      <c r="UHV118" s="31"/>
      <c r="UHW118" s="31"/>
      <c r="UHX118" s="31"/>
      <c r="UHY118" s="31"/>
      <c r="UHZ118" s="118"/>
      <c r="UIA118" s="19"/>
      <c r="UIB118" s="19"/>
      <c r="UIC118" s="19"/>
      <c r="UID118" s="31"/>
      <c r="UIE118" s="19"/>
      <c r="UIF118" s="19"/>
      <c r="UIG118" s="31"/>
      <c r="UIH118" s="31"/>
      <c r="UII118" s="19"/>
      <c r="UIJ118" s="19"/>
      <c r="UIK118" s="19"/>
      <c r="UIL118" s="19"/>
      <c r="UIM118" s="19"/>
      <c r="UIN118" s="19"/>
      <c r="UIO118" s="19"/>
      <c r="UIP118" s="19"/>
      <c r="UIQ118" s="19"/>
      <c r="UIR118" s="31"/>
      <c r="UIS118" s="31"/>
      <c r="UIT118" s="31"/>
      <c r="UIU118" s="31"/>
      <c r="UIV118" s="95"/>
      <c r="UIW118" s="31"/>
      <c r="UIX118" s="46"/>
      <c r="UIY118" s="31"/>
      <c r="UIZ118" s="31"/>
      <c r="UJA118" s="31"/>
      <c r="UJB118" s="31"/>
      <c r="UJC118" s="31"/>
      <c r="UJD118" s="118"/>
      <c r="UJE118" s="19"/>
      <c r="UJF118" s="19"/>
      <c r="UJG118" s="19"/>
      <c r="UJH118" s="31"/>
      <c r="UJI118" s="19"/>
      <c r="UJJ118" s="19"/>
      <c r="UJK118" s="31"/>
      <c r="UJL118" s="31"/>
      <c r="UJM118" s="19"/>
      <c r="UJN118" s="19"/>
      <c r="UJO118" s="19"/>
      <c r="UJP118" s="19"/>
      <c r="UJQ118" s="19"/>
      <c r="UJR118" s="19"/>
      <c r="UJS118" s="19"/>
      <c r="UJT118" s="19"/>
      <c r="UJU118" s="19"/>
      <c r="UJV118" s="31"/>
      <c r="UJW118" s="31"/>
      <c r="UJX118" s="31"/>
      <c r="UJY118" s="31"/>
      <c r="UJZ118" s="95"/>
      <c r="UKA118" s="31"/>
      <c r="UKB118" s="46"/>
      <c r="UKC118" s="31"/>
      <c r="UKD118" s="31"/>
      <c r="UKE118" s="31"/>
      <c r="UKF118" s="31"/>
      <c r="UKG118" s="31"/>
      <c r="UKH118" s="118"/>
      <c r="UKI118" s="19"/>
      <c r="UKJ118" s="19"/>
      <c r="UKK118" s="19"/>
      <c r="UKL118" s="31"/>
      <c r="UKM118" s="19"/>
      <c r="UKN118" s="19"/>
      <c r="UKO118" s="31"/>
      <c r="UKP118" s="31"/>
      <c r="UKQ118" s="19"/>
      <c r="UKR118" s="19"/>
      <c r="UKS118" s="19"/>
      <c r="UKT118" s="19"/>
      <c r="UKU118" s="19"/>
      <c r="UKV118" s="19"/>
      <c r="UKW118" s="19"/>
      <c r="UKX118" s="19"/>
      <c r="UKY118" s="19"/>
      <c r="UKZ118" s="31"/>
      <c r="ULA118" s="31"/>
      <c r="ULB118" s="31"/>
      <c r="ULC118" s="31"/>
      <c r="ULD118" s="95"/>
      <c r="ULE118" s="31"/>
      <c r="ULF118" s="46"/>
      <c r="ULG118" s="31"/>
      <c r="ULH118" s="31"/>
      <c r="ULI118" s="31"/>
      <c r="ULJ118" s="31"/>
      <c r="ULK118" s="31"/>
      <c r="ULL118" s="118"/>
      <c r="ULM118" s="19"/>
      <c r="ULN118" s="19"/>
      <c r="ULO118" s="19"/>
      <c r="ULP118" s="31"/>
      <c r="ULQ118" s="19"/>
      <c r="ULR118" s="19"/>
      <c r="ULS118" s="31"/>
      <c r="ULT118" s="31"/>
      <c r="ULU118" s="19"/>
      <c r="ULV118" s="19"/>
      <c r="ULW118" s="19"/>
      <c r="ULX118" s="19"/>
      <c r="ULY118" s="19"/>
      <c r="ULZ118" s="19"/>
      <c r="UMA118" s="19"/>
      <c r="UMB118" s="19"/>
      <c r="UMC118" s="19"/>
      <c r="UMD118" s="31"/>
      <c r="UME118" s="31"/>
      <c r="UMF118" s="31"/>
      <c r="UMG118" s="31"/>
      <c r="UMH118" s="95"/>
      <c r="UMI118" s="31"/>
      <c r="UMJ118" s="46"/>
      <c r="UMK118" s="31"/>
      <c r="UML118" s="31"/>
      <c r="UMM118" s="31"/>
      <c r="UMN118" s="31"/>
      <c r="UMO118" s="31"/>
      <c r="UMP118" s="118"/>
      <c r="UMQ118" s="19"/>
      <c r="UMR118" s="19"/>
      <c r="UMS118" s="19"/>
      <c r="UMT118" s="31"/>
      <c r="UMU118" s="19"/>
      <c r="UMV118" s="19"/>
      <c r="UMW118" s="31"/>
      <c r="UMX118" s="31"/>
      <c r="UMY118" s="19"/>
      <c r="UMZ118" s="19"/>
      <c r="UNA118" s="19"/>
      <c r="UNB118" s="19"/>
      <c r="UNC118" s="19"/>
      <c r="UND118" s="19"/>
      <c r="UNE118" s="19"/>
      <c r="UNF118" s="19"/>
      <c r="UNG118" s="19"/>
      <c r="UNH118" s="31"/>
      <c r="UNI118" s="31"/>
      <c r="UNJ118" s="31"/>
      <c r="UNK118" s="31"/>
      <c r="UNL118" s="95"/>
      <c r="UNM118" s="31"/>
      <c r="UNN118" s="46"/>
      <c r="UNO118" s="31"/>
      <c r="UNP118" s="31"/>
      <c r="UNQ118" s="31"/>
      <c r="UNR118" s="31"/>
      <c r="UNS118" s="31"/>
      <c r="UNT118" s="118"/>
      <c r="UNU118" s="19"/>
      <c r="UNV118" s="19"/>
      <c r="UNW118" s="19"/>
      <c r="UNX118" s="31"/>
      <c r="UNY118" s="19"/>
      <c r="UNZ118" s="19"/>
      <c r="UOA118" s="31"/>
      <c r="UOB118" s="31"/>
      <c r="UOC118" s="19"/>
      <c r="UOD118" s="19"/>
      <c r="UOE118" s="19"/>
      <c r="UOF118" s="19"/>
      <c r="UOG118" s="19"/>
      <c r="UOH118" s="19"/>
      <c r="UOI118" s="19"/>
      <c r="UOJ118" s="19"/>
      <c r="UOK118" s="19"/>
      <c r="UOL118" s="31"/>
      <c r="UOM118" s="31"/>
      <c r="UON118" s="31"/>
      <c r="UOO118" s="31"/>
      <c r="UOP118" s="95"/>
      <c r="UOQ118" s="31"/>
      <c r="UOR118" s="46"/>
      <c r="UOS118" s="31"/>
      <c r="UOT118" s="31"/>
      <c r="UOU118" s="31"/>
      <c r="UOV118" s="31"/>
      <c r="UOW118" s="31"/>
      <c r="UOX118" s="118"/>
      <c r="UOY118" s="19"/>
      <c r="UOZ118" s="19"/>
      <c r="UPA118" s="19"/>
      <c r="UPB118" s="31"/>
      <c r="UPC118" s="19"/>
      <c r="UPD118" s="19"/>
      <c r="UPE118" s="31"/>
      <c r="UPF118" s="31"/>
      <c r="UPG118" s="19"/>
      <c r="UPH118" s="19"/>
      <c r="UPI118" s="19"/>
      <c r="UPJ118" s="19"/>
      <c r="UPK118" s="19"/>
      <c r="UPL118" s="19"/>
      <c r="UPM118" s="19"/>
      <c r="UPN118" s="19"/>
      <c r="UPO118" s="19"/>
      <c r="UPP118" s="31"/>
      <c r="UPQ118" s="31"/>
      <c r="UPR118" s="31"/>
      <c r="UPS118" s="31"/>
      <c r="UPT118" s="95"/>
      <c r="UPU118" s="31"/>
      <c r="UPV118" s="46"/>
      <c r="UPW118" s="31"/>
      <c r="UPX118" s="31"/>
      <c r="UPY118" s="31"/>
      <c r="UPZ118" s="31"/>
      <c r="UQA118" s="31"/>
      <c r="UQB118" s="118"/>
      <c r="UQC118" s="19"/>
      <c r="UQD118" s="19"/>
      <c r="UQE118" s="19"/>
      <c r="UQF118" s="31"/>
      <c r="UQG118" s="19"/>
      <c r="UQH118" s="19"/>
      <c r="UQI118" s="31"/>
      <c r="UQJ118" s="31"/>
      <c r="UQK118" s="19"/>
      <c r="UQL118" s="19"/>
      <c r="UQM118" s="19"/>
      <c r="UQN118" s="19"/>
      <c r="UQO118" s="19"/>
      <c r="UQP118" s="19"/>
      <c r="UQQ118" s="19"/>
      <c r="UQR118" s="19"/>
      <c r="UQS118" s="19"/>
      <c r="UQT118" s="31"/>
      <c r="UQU118" s="31"/>
      <c r="UQV118" s="31"/>
      <c r="UQW118" s="31"/>
      <c r="UQX118" s="95"/>
      <c r="UQY118" s="31"/>
      <c r="UQZ118" s="46"/>
      <c r="URA118" s="31"/>
      <c r="URB118" s="31"/>
      <c r="URC118" s="31"/>
      <c r="URD118" s="31"/>
      <c r="URE118" s="31"/>
      <c r="URF118" s="118"/>
      <c r="URG118" s="19"/>
      <c r="URH118" s="19"/>
      <c r="URI118" s="19"/>
      <c r="URJ118" s="31"/>
      <c r="URK118" s="19"/>
      <c r="URL118" s="19"/>
      <c r="URM118" s="31"/>
      <c r="URN118" s="31"/>
      <c r="URO118" s="19"/>
      <c r="URP118" s="19"/>
      <c r="URQ118" s="19"/>
      <c r="URR118" s="19"/>
      <c r="URS118" s="19"/>
      <c r="URT118" s="19"/>
      <c r="URU118" s="19"/>
      <c r="URV118" s="19"/>
      <c r="URW118" s="19"/>
      <c r="URX118" s="31"/>
      <c r="URY118" s="31"/>
      <c r="URZ118" s="31"/>
      <c r="USA118" s="31"/>
      <c r="USB118" s="95"/>
      <c r="USC118" s="31"/>
      <c r="USD118" s="46"/>
      <c r="USE118" s="31"/>
      <c r="USF118" s="31"/>
      <c r="USG118" s="31"/>
      <c r="USH118" s="31"/>
      <c r="USI118" s="31"/>
      <c r="USJ118" s="118"/>
      <c r="USK118" s="19"/>
      <c r="USL118" s="19"/>
      <c r="USM118" s="19"/>
      <c r="USN118" s="31"/>
      <c r="USO118" s="19"/>
      <c r="USP118" s="19"/>
      <c r="USQ118" s="31"/>
      <c r="USR118" s="31"/>
      <c r="USS118" s="19"/>
      <c r="UST118" s="19"/>
      <c r="USU118" s="19"/>
      <c r="USV118" s="19"/>
      <c r="USW118" s="19"/>
      <c r="USX118" s="19"/>
      <c r="USY118" s="19"/>
      <c r="USZ118" s="19"/>
      <c r="UTA118" s="19"/>
      <c r="UTB118" s="31"/>
      <c r="UTC118" s="31"/>
      <c r="UTD118" s="31"/>
      <c r="UTE118" s="31"/>
      <c r="UTF118" s="95"/>
      <c r="UTG118" s="31"/>
      <c r="UTH118" s="46"/>
      <c r="UTI118" s="31"/>
      <c r="UTJ118" s="31"/>
      <c r="UTK118" s="31"/>
      <c r="UTL118" s="31"/>
      <c r="UTM118" s="31"/>
      <c r="UTN118" s="118"/>
      <c r="UTO118" s="19"/>
      <c r="UTP118" s="19"/>
      <c r="UTQ118" s="19"/>
      <c r="UTR118" s="31"/>
      <c r="UTS118" s="19"/>
      <c r="UTT118" s="19"/>
      <c r="UTU118" s="31"/>
      <c r="UTV118" s="31"/>
      <c r="UTW118" s="19"/>
      <c r="UTX118" s="19"/>
      <c r="UTY118" s="19"/>
      <c r="UTZ118" s="19"/>
      <c r="UUA118" s="19"/>
      <c r="UUB118" s="19"/>
      <c r="UUC118" s="19"/>
      <c r="UUD118" s="19"/>
      <c r="UUE118" s="19"/>
      <c r="UUF118" s="31"/>
      <c r="UUG118" s="31"/>
      <c r="UUH118" s="31"/>
      <c r="UUI118" s="31"/>
      <c r="UUJ118" s="95"/>
      <c r="UUK118" s="31"/>
      <c r="UUL118" s="46"/>
      <c r="UUM118" s="31"/>
      <c r="UUN118" s="31"/>
      <c r="UUO118" s="31"/>
      <c r="UUP118" s="31"/>
      <c r="UUQ118" s="31"/>
      <c r="UUR118" s="118"/>
      <c r="UUS118" s="19"/>
      <c r="UUT118" s="19"/>
      <c r="UUU118" s="19"/>
      <c r="UUV118" s="31"/>
      <c r="UUW118" s="19"/>
      <c r="UUX118" s="19"/>
      <c r="UUY118" s="31"/>
      <c r="UUZ118" s="31"/>
      <c r="UVA118" s="19"/>
      <c r="UVB118" s="19"/>
      <c r="UVC118" s="19"/>
      <c r="UVD118" s="19"/>
      <c r="UVE118" s="19"/>
      <c r="UVF118" s="19"/>
      <c r="UVG118" s="19"/>
      <c r="UVH118" s="19"/>
      <c r="UVI118" s="19"/>
      <c r="UVJ118" s="31"/>
      <c r="UVK118" s="31"/>
      <c r="UVL118" s="31"/>
      <c r="UVM118" s="31"/>
      <c r="UVN118" s="95"/>
      <c r="UVO118" s="31"/>
      <c r="UVP118" s="46"/>
      <c r="UVQ118" s="31"/>
      <c r="UVR118" s="31"/>
      <c r="UVS118" s="31"/>
      <c r="UVT118" s="31"/>
      <c r="UVU118" s="31"/>
      <c r="UVV118" s="118"/>
      <c r="UVW118" s="19"/>
      <c r="UVX118" s="19"/>
      <c r="UVY118" s="19"/>
      <c r="UVZ118" s="31"/>
      <c r="UWA118" s="19"/>
      <c r="UWB118" s="19"/>
      <c r="UWC118" s="31"/>
      <c r="UWD118" s="31"/>
      <c r="UWE118" s="19"/>
      <c r="UWF118" s="19"/>
      <c r="UWG118" s="19"/>
      <c r="UWH118" s="19"/>
      <c r="UWI118" s="19"/>
      <c r="UWJ118" s="19"/>
      <c r="UWK118" s="19"/>
      <c r="UWL118" s="19"/>
      <c r="UWM118" s="19"/>
      <c r="UWN118" s="31"/>
      <c r="UWO118" s="31"/>
      <c r="UWP118" s="31"/>
      <c r="UWQ118" s="31"/>
      <c r="UWR118" s="95"/>
      <c r="UWS118" s="31"/>
      <c r="UWT118" s="46"/>
      <c r="UWU118" s="31"/>
      <c r="UWV118" s="31"/>
      <c r="UWW118" s="31"/>
      <c r="UWX118" s="31"/>
      <c r="UWY118" s="31"/>
      <c r="UWZ118" s="118"/>
      <c r="UXA118" s="19"/>
      <c r="UXB118" s="19"/>
      <c r="UXC118" s="19"/>
      <c r="UXD118" s="31"/>
      <c r="UXE118" s="19"/>
      <c r="UXF118" s="19"/>
      <c r="UXG118" s="31"/>
      <c r="UXH118" s="31"/>
      <c r="UXI118" s="19"/>
      <c r="UXJ118" s="19"/>
      <c r="UXK118" s="19"/>
      <c r="UXL118" s="19"/>
      <c r="UXM118" s="19"/>
      <c r="UXN118" s="19"/>
      <c r="UXO118" s="19"/>
      <c r="UXP118" s="19"/>
      <c r="UXQ118" s="19"/>
      <c r="UXR118" s="31"/>
      <c r="UXS118" s="31"/>
      <c r="UXT118" s="31"/>
      <c r="UXU118" s="31"/>
      <c r="UXV118" s="95"/>
      <c r="UXW118" s="31"/>
      <c r="UXX118" s="46"/>
      <c r="UXY118" s="31"/>
      <c r="UXZ118" s="31"/>
      <c r="UYA118" s="31"/>
      <c r="UYB118" s="31"/>
      <c r="UYC118" s="31"/>
      <c r="UYD118" s="118"/>
      <c r="UYE118" s="19"/>
      <c r="UYF118" s="19"/>
      <c r="UYG118" s="19"/>
      <c r="UYH118" s="31"/>
      <c r="UYI118" s="19"/>
      <c r="UYJ118" s="19"/>
      <c r="UYK118" s="31"/>
      <c r="UYL118" s="31"/>
      <c r="UYM118" s="19"/>
      <c r="UYN118" s="19"/>
      <c r="UYO118" s="19"/>
      <c r="UYP118" s="19"/>
      <c r="UYQ118" s="19"/>
      <c r="UYR118" s="19"/>
      <c r="UYS118" s="19"/>
      <c r="UYT118" s="19"/>
      <c r="UYU118" s="19"/>
      <c r="UYV118" s="31"/>
      <c r="UYW118" s="31"/>
      <c r="UYX118" s="31"/>
      <c r="UYY118" s="31"/>
      <c r="UYZ118" s="95"/>
      <c r="UZA118" s="31"/>
      <c r="UZB118" s="46"/>
      <c r="UZC118" s="31"/>
      <c r="UZD118" s="31"/>
      <c r="UZE118" s="31"/>
      <c r="UZF118" s="31"/>
      <c r="UZG118" s="31"/>
      <c r="UZH118" s="118"/>
      <c r="UZI118" s="19"/>
      <c r="UZJ118" s="19"/>
      <c r="UZK118" s="19"/>
      <c r="UZL118" s="31"/>
      <c r="UZM118" s="19"/>
      <c r="UZN118" s="19"/>
      <c r="UZO118" s="31"/>
      <c r="UZP118" s="31"/>
      <c r="UZQ118" s="19"/>
      <c r="UZR118" s="19"/>
      <c r="UZS118" s="19"/>
      <c r="UZT118" s="19"/>
      <c r="UZU118" s="19"/>
      <c r="UZV118" s="19"/>
      <c r="UZW118" s="19"/>
      <c r="UZX118" s="19"/>
      <c r="UZY118" s="19"/>
      <c r="UZZ118" s="31"/>
      <c r="VAA118" s="31"/>
      <c r="VAB118" s="31"/>
      <c r="VAC118" s="31"/>
      <c r="VAD118" s="95"/>
      <c r="VAE118" s="31"/>
      <c r="VAF118" s="46"/>
      <c r="VAG118" s="31"/>
      <c r="VAH118" s="31"/>
      <c r="VAI118" s="31"/>
      <c r="VAJ118" s="31"/>
      <c r="VAK118" s="31"/>
      <c r="VAL118" s="118"/>
      <c r="VAM118" s="19"/>
      <c r="VAN118" s="19"/>
      <c r="VAO118" s="19"/>
      <c r="VAP118" s="31"/>
      <c r="VAQ118" s="19"/>
      <c r="VAR118" s="19"/>
      <c r="VAS118" s="31"/>
      <c r="VAT118" s="31"/>
      <c r="VAU118" s="19"/>
      <c r="VAV118" s="19"/>
      <c r="VAW118" s="19"/>
      <c r="VAX118" s="19"/>
      <c r="VAY118" s="19"/>
      <c r="VAZ118" s="19"/>
      <c r="VBA118" s="19"/>
      <c r="VBB118" s="19"/>
      <c r="VBC118" s="19"/>
      <c r="VBD118" s="31"/>
      <c r="VBE118" s="31"/>
      <c r="VBF118" s="31"/>
      <c r="VBG118" s="31"/>
      <c r="VBH118" s="95"/>
      <c r="VBI118" s="31"/>
      <c r="VBJ118" s="46"/>
      <c r="VBK118" s="31"/>
      <c r="VBL118" s="31"/>
      <c r="VBM118" s="31"/>
      <c r="VBN118" s="31"/>
      <c r="VBO118" s="31"/>
      <c r="VBP118" s="118"/>
      <c r="VBQ118" s="19"/>
      <c r="VBR118" s="19"/>
      <c r="VBS118" s="19"/>
      <c r="VBT118" s="31"/>
      <c r="VBU118" s="19"/>
      <c r="VBV118" s="19"/>
      <c r="VBW118" s="31"/>
      <c r="VBX118" s="31"/>
      <c r="VBY118" s="19"/>
      <c r="VBZ118" s="19"/>
      <c r="VCA118" s="19"/>
      <c r="VCB118" s="19"/>
      <c r="VCC118" s="19"/>
      <c r="VCD118" s="19"/>
      <c r="VCE118" s="19"/>
      <c r="VCF118" s="19"/>
      <c r="VCG118" s="19"/>
      <c r="VCH118" s="31"/>
      <c r="VCI118" s="31"/>
      <c r="VCJ118" s="31"/>
      <c r="VCK118" s="31"/>
      <c r="VCL118" s="95"/>
      <c r="VCM118" s="31"/>
      <c r="VCN118" s="46"/>
      <c r="VCO118" s="31"/>
      <c r="VCP118" s="31"/>
      <c r="VCQ118" s="31"/>
      <c r="VCR118" s="31"/>
      <c r="VCS118" s="31"/>
      <c r="VCT118" s="118"/>
      <c r="VCU118" s="19"/>
      <c r="VCV118" s="19"/>
      <c r="VCW118" s="19"/>
      <c r="VCX118" s="31"/>
      <c r="VCY118" s="19"/>
      <c r="VCZ118" s="19"/>
      <c r="VDA118" s="31"/>
      <c r="VDB118" s="31"/>
      <c r="VDC118" s="19"/>
      <c r="VDD118" s="19"/>
      <c r="VDE118" s="19"/>
      <c r="VDF118" s="19"/>
      <c r="VDG118" s="19"/>
      <c r="VDH118" s="19"/>
      <c r="VDI118" s="19"/>
      <c r="VDJ118" s="19"/>
      <c r="VDK118" s="19"/>
      <c r="VDL118" s="31"/>
      <c r="VDM118" s="31"/>
      <c r="VDN118" s="31"/>
      <c r="VDO118" s="31"/>
      <c r="VDP118" s="95"/>
      <c r="VDQ118" s="31"/>
      <c r="VDR118" s="46"/>
      <c r="VDS118" s="31"/>
      <c r="VDT118" s="31"/>
      <c r="VDU118" s="31"/>
      <c r="VDV118" s="31"/>
      <c r="VDW118" s="31"/>
      <c r="VDX118" s="118"/>
      <c r="VDY118" s="19"/>
      <c r="VDZ118" s="19"/>
      <c r="VEA118" s="19"/>
      <c r="VEB118" s="31"/>
      <c r="VEC118" s="19"/>
      <c r="VED118" s="19"/>
      <c r="VEE118" s="31"/>
      <c r="VEF118" s="31"/>
      <c r="VEG118" s="19"/>
      <c r="VEH118" s="19"/>
      <c r="VEI118" s="19"/>
      <c r="VEJ118" s="19"/>
      <c r="VEK118" s="19"/>
      <c r="VEL118" s="19"/>
      <c r="VEM118" s="19"/>
      <c r="VEN118" s="19"/>
      <c r="VEO118" s="19"/>
      <c r="VEP118" s="31"/>
      <c r="VEQ118" s="31"/>
      <c r="VER118" s="31"/>
      <c r="VES118" s="31"/>
      <c r="VET118" s="95"/>
      <c r="VEU118" s="31"/>
      <c r="VEV118" s="46"/>
      <c r="VEW118" s="31"/>
      <c r="VEX118" s="31"/>
      <c r="VEY118" s="31"/>
      <c r="VEZ118" s="31"/>
      <c r="VFA118" s="31"/>
      <c r="VFB118" s="118"/>
      <c r="VFC118" s="19"/>
      <c r="VFD118" s="19"/>
      <c r="VFE118" s="19"/>
      <c r="VFF118" s="31"/>
      <c r="VFG118" s="19"/>
      <c r="VFH118" s="19"/>
      <c r="VFI118" s="31"/>
      <c r="VFJ118" s="31"/>
      <c r="VFK118" s="19"/>
      <c r="VFL118" s="19"/>
      <c r="VFM118" s="19"/>
      <c r="VFN118" s="19"/>
      <c r="VFO118" s="19"/>
      <c r="VFP118" s="19"/>
      <c r="VFQ118" s="19"/>
      <c r="VFR118" s="19"/>
      <c r="VFS118" s="19"/>
      <c r="VFT118" s="31"/>
      <c r="VFU118" s="31"/>
      <c r="VFV118" s="31"/>
      <c r="VFW118" s="31"/>
      <c r="VFX118" s="95"/>
      <c r="VFY118" s="31"/>
      <c r="VFZ118" s="46"/>
      <c r="VGA118" s="31"/>
      <c r="VGB118" s="31"/>
      <c r="VGC118" s="31"/>
      <c r="VGD118" s="31"/>
      <c r="VGE118" s="31"/>
      <c r="VGF118" s="118"/>
      <c r="VGG118" s="19"/>
      <c r="VGH118" s="19"/>
      <c r="VGI118" s="19"/>
      <c r="VGJ118" s="31"/>
      <c r="VGK118" s="19"/>
      <c r="VGL118" s="19"/>
      <c r="VGM118" s="31"/>
      <c r="VGN118" s="31"/>
      <c r="VGO118" s="19"/>
      <c r="VGP118" s="19"/>
      <c r="VGQ118" s="19"/>
      <c r="VGR118" s="19"/>
      <c r="VGS118" s="19"/>
      <c r="VGT118" s="19"/>
      <c r="VGU118" s="19"/>
      <c r="VGV118" s="19"/>
      <c r="VGW118" s="19"/>
      <c r="VGX118" s="31"/>
      <c r="VGY118" s="31"/>
      <c r="VGZ118" s="31"/>
      <c r="VHA118" s="31"/>
      <c r="VHB118" s="95"/>
      <c r="VHC118" s="31"/>
      <c r="VHD118" s="46"/>
      <c r="VHE118" s="31"/>
      <c r="VHF118" s="31"/>
      <c r="VHG118" s="31"/>
      <c r="VHH118" s="31"/>
      <c r="VHI118" s="31"/>
      <c r="VHJ118" s="118"/>
      <c r="VHK118" s="19"/>
      <c r="VHL118" s="19"/>
      <c r="VHM118" s="19"/>
      <c r="VHN118" s="31"/>
      <c r="VHO118" s="19"/>
      <c r="VHP118" s="19"/>
      <c r="VHQ118" s="31"/>
      <c r="VHR118" s="31"/>
      <c r="VHS118" s="19"/>
      <c r="VHT118" s="19"/>
      <c r="VHU118" s="19"/>
      <c r="VHV118" s="19"/>
      <c r="VHW118" s="19"/>
      <c r="VHX118" s="19"/>
      <c r="VHY118" s="19"/>
      <c r="VHZ118" s="19"/>
      <c r="VIA118" s="19"/>
      <c r="VIB118" s="31"/>
      <c r="VIC118" s="31"/>
      <c r="VID118" s="31"/>
      <c r="VIE118" s="31"/>
      <c r="VIF118" s="95"/>
      <c r="VIG118" s="31"/>
      <c r="VIH118" s="46"/>
      <c r="VII118" s="31"/>
      <c r="VIJ118" s="31"/>
      <c r="VIK118" s="31"/>
      <c r="VIL118" s="31"/>
      <c r="VIM118" s="31"/>
      <c r="VIN118" s="118"/>
      <c r="VIO118" s="19"/>
      <c r="VIP118" s="19"/>
      <c r="VIQ118" s="19"/>
      <c r="VIR118" s="31"/>
      <c r="VIS118" s="19"/>
      <c r="VIT118" s="19"/>
      <c r="VIU118" s="31"/>
      <c r="VIV118" s="31"/>
      <c r="VIW118" s="19"/>
      <c r="VIX118" s="19"/>
      <c r="VIY118" s="19"/>
      <c r="VIZ118" s="19"/>
      <c r="VJA118" s="19"/>
      <c r="VJB118" s="19"/>
      <c r="VJC118" s="19"/>
      <c r="VJD118" s="19"/>
      <c r="VJE118" s="19"/>
      <c r="VJF118" s="31"/>
      <c r="VJG118" s="31"/>
      <c r="VJH118" s="31"/>
      <c r="VJI118" s="31"/>
      <c r="VJJ118" s="95"/>
      <c r="VJK118" s="31"/>
      <c r="VJL118" s="46"/>
      <c r="VJM118" s="31"/>
      <c r="VJN118" s="31"/>
      <c r="VJO118" s="31"/>
      <c r="VJP118" s="31"/>
      <c r="VJQ118" s="31"/>
      <c r="VJR118" s="118"/>
      <c r="VJS118" s="19"/>
      <c r="VJT118" s="19"/>
      <c r="VJU118" s="19"/>
      <c r="VJV118" s="31"/>
      <c r="VJW118" s="19"/>
      <c r="VJX118" s="19"/>
      <c r="VJY118" s="31"/>
      <c r="VJZ118" s="31"/>
      <c r="VKA118" s="19"/>
      <c r="VKB118" s="19"/>
      <c r="VKC118" s="19"/>
      <c r="VKD118" s="19"/>
      <c r="VKE118" s="19"/>
      <c r="VKF118" s="19"/>
      <c r="VKG118" s="19"/>
      <c r="VKH118" s="19"/>
      <c r="VKI118" s="19"/>
      <c r="VKJ118" s="31"/>
      <c r="VKK118" s="31"/>
      <c r="VKL118" s="31"/>
      <c r="VKM118" s="31"/>
      <c r="VKN118" s="95"/>
      <c r="VKO118" s="31"/>
      <c r="VKP118" s="46"/>
      <c r="VKQ118" s="31"/>
      <c r="VKR118" s="31"/>
      <c r="VKS118" s="31"/>
      <c r="VKT118" s="31"/>
      <c r="VKU118" s="31"/>
      <c r="VKV118" s="118"/>
      <c r="VKW118" s="19"/>
      <c r="VKX118" s="19"/>
      <c r="VKY118" s="19"/>
      <c r="VKZ118" s="31"/>
      <c r="VLA118" s="19"/>
      <c r="VLB118" s="19"/>
      <c r="VLC118" s="31"/>
      <c r="VLD118" s="31"/>
      <c r="VLE118" s="19"/>
      <c r="VLF118" s="19"/>
      <c r="VLG118" s="19"/>
      <c r="VLH118" s="19"/>
      <c r="VLI118" s="19"/>
      <c r="VLJ118" s="19"/>
      <c r="VLK118" s="19"/>
      <c r="VLL118" s="19"/>
      <c r="VLM118" s="19"/>
      <c r="VLN118" s="31"/>
      <c r="VLO118" s="31"/>
      <c r="VLP118" s="31"/>
      <c r="VLQ118" s="31"/>
      <c r="VLR118" s="95"/>
      <c r="VLS118" s="31"/>
      <c r="VLT118" s="46"/>
      <c r="VLU118" s="31"/>
      <c r="VLV118" s="31"/>
      <c r="VLW118" s="31"/>
      <c r="VLX118" s="31"/>
      <c r="VLY118" s="31"/>
      <c r="VLZ118" s="118"/>
      <c r="VMA118" s="19"/>
      <c r="VMB118" s="19"/>
      <c r="VMC118" s="19"/>
      <c r="VMD118" s="31"/>
      <c r="VME118" s="19"/>
      <c r="VMF118" s="19"/>
      <c r="VMG118" s="31"/>
      <c r="VMH118" s="31"/>
      <c r="VMI118" s="19"/>
      <c r="VMJ118" s="19"/>
      <c r="VMK118" s="19"/>
      <c r="VML118" s="19"/>
      <c r="VMM118" s="19"/>
      <c r="VMN118" s="19"/>
      <c r="VMO118" s="19"/>
      <c r="VMP118" s="19"/>
      <c r="VMQ118" s="19"/>
      <c r="VMR118" s="31"/>
      <c r="VMS118" s="31"/>
      <c r="VMT118" s="31"/>
      <c r="VMU118" s="31"/>
      <c r="VMV118" s="95"/>
      <c r="VMW118" s="31"/>
      <c r="VMX118" s="46"/>
      <c r="VMY118" s="31"/>
      <c r="VMZ118" s="31"/>
      <c r="VNA118" s="31"/>
      <c r="VNB118" s="31"/>
      <c r="VNC118" s="31"/>
      <c r="VND118" s="118"/>
      <c r="VNE118" s="19"/>
      <c r="VNF118" s="19"/>
      <c r="VNG118" s="19"/>
      <c r="VNH118" s="31"/>
      <c r="VNI118" s="19"/>
      <c r="VNJ118" s="19"/>
      <c r="VNK118" s="31"/>
      <c r="VNL118" s="31"/>
      <c r="VNM118" s="19"/>
      <c r="VNN118" s="19"/>
      <c r="VNO118" s="19"/>
      <c r="VNP118" s="19"/>
      <c r="VNQ118" s="19"/>
      <c r="VNR118" s="19"/>
      <c r="VNS118" s="19"/>
      <c r="VNT118" s="19"/>
      <c r="VNU118" s="19"/>
      <c r="VNV118" s="31"/>
      <c r="VNW118" s="31"/>
      <c r="VNX118" s="31"/>
      <c r="VNY118" s="31"/>
      <c r="VNZ118" s="95"/>
      <c r="VOA118" s="31"/>
      <c r="VOB118" s="46"/>
      <c r="VOC118" s="31"/>
      <c r="VOD118" s="31"/>
      <c r="VOE118" s="31"/>
      <c r="VOF118" s="31"/>
      <c r="VOG118" s="31"/>
      <c r="VOH118" s="118"/>
      <c r="VOI118" s="19"/>
      <c r="VOJ118" s="19"/>
      <c r="VOK118" s="19"/>
      <c r="VOL118" s="31"/>
      <c r="VOM118" s="19"/>
      <c r="VON118" s="19"/>
      <c r="VOO118" s="31"/>
      <c r="VOP118" s="31"/>
      <c r="VOQ118" s="19"/>
      <c r="VOR118" s="19"/>
      <c r="VOS118" s="19"/>
      <c r="VOT118" s="19"/>
      <c r="VOU118" s="19"/>
      <c r="VOV118" s="19"/>
      <c r="VOW118" s="19"/>
      <c r="VOX118" s="19"/>
      <c r="VOY118" s="19"/>
      <c r="VOZ118" s="31"/>
      <c r="VPA118" s="31"/>
      <c r="VPB118" s="31"/>
      <c r="VPC118" s="31"/>
      <c r="VPD118" s="95"/>
      <c r="VPE118" s="31"/>
      <c r="VPF118" s="46"/>
      <c r="VPG118" s="31"/>
      <c r="VPH118" s="31"/>
      <c r="VPI118" s="31"/>
      <c r="VPJ118" s="31"/>
      <c r="VPK118" s="31"/>
      <c r="VPL118" s="118"/>
      <c r="VPM118" s="19"/>
      <c r="VPN118" s="19"/>
      <c r="VPO118" s="19"/>
      <c r="VPP118" s="31"/>
      <c r="VPQ118" s="19"/>
      <c r="VPR118" s="19"/>
      <c r="VPS118" s="31"/>
      <c r="VPT118" s="31"/>
      <c r="VPU118" s="19"/>
      <c r="VPV118" s="19"/>
      <c r="VPW118" s="19"/>
      <c r="VPX118" s="19"/>
      <c r="VPY118" s="19"/>
      <c r="VPZ118" s="19"/>
      <c r="VQA118" s="19"/>
      <c r="VQB118" s="19"/>
      <c r="VQC118" s="19"/>
      <c r="VQD118" s="31"/>
      <c r="VQE118" s="31"/>
      <c r="VQF118" s="31"/>
      <c r="VQG118" s="31"/>
      <c r="VQH118" s="95"/>
      <c r="VQI118" s="31"/>
      <c r="VQJ118" s="46"/>
      <c r="VQK118" s="31"/>
      <c r="VQL118" s="31"/>
      <c r="VQM118" s="31"/>
      <c r="VQN118" s="31"/>
      <c r="VQO118" s="31"/>
      <c r="VQP118" s="118"/>
      <c r="VQQ118" s="19"/>
      <c r="VQR118" s="19"/>
      <c r="VQS118" s="19"/>
      <c r="VQT118" s="31"/>
      <c r="VQU118" s="19"/>
      <c r="VQV118" s="19"/>
      <c r="VQW118" s="31"/>
      <c r="VQX118" s="31"/>
      <c r="VQY118" s="19"/>
      <c r="VQZ118" s="19"/>
      <c r="VRA118" s="19"/>
      <c r="VRB118" s="19"/>
      <c r="VRC118" s="19"/>
      <c r="VRD118" s="19"/>
      <c r="VRE118" s="19"/>
      <c r="VRF118" s="19"/>
      <c r="VRG118" s="19"/>
      <c r="VRH118" s="31"/>
      <c r="VRI118" s="31"/>
      <c r="VRJ118" s="31"/>
      <c r="VRK118" s="31"/>
      <c r="VRL118" s="95"/>
      <c r="VRM118" s="31"/>
      <c r="VRN118" s="46"/>
      <c r="VRO118" s="31"/>
      <c r="VRP118" s="31"/>
      <c r="VRQ118" s="31"/>
      <c r="VRR118" s="31"/>
      <c r="VRS118" s="31"/>
      <c r="VRT118" s="118"/>
      <c r="VRU118" s="19"/>
      <c r="VRV118" s="19"/>
      <c r="VRW118" s="19"/>
      <c r="VRX118" s="31"/>
      <c r="VRY118" s="19"/>
      <c r="VRZ118" s="19"/>
      <c r="VSA118" s="31"/>
      <c r="VSB118" s="31"/>
      <c r="VSC118" s="19"/>
      <c r="VSD118" s="19"/>
      <c r="VSE118" s="19"/>
      <c r="VSF118" s="19"/>
      <c r="VSG118" s="19"/>
      <c r="VSH118" s="19"/>
      <c r="VSI118" s="19"/>
      <c r="VSJ118" s="19"/>
      <c r="VSK118" s="19"/>
      <c r="VSL118" s="31"/>
      <c r="VSM118" s="31"/>
      <c r="VSN118" s="31"/>
      <c r="VSO118" s="31"/>
      <c r="VSP118" s="95"/>
      <c r="VSQ118" s="31"/>
      <c r="VSR118" s="46"/>
      <c r="VSS118" s="31"/>
      <c r="VST118" s="31"/>
      <c r="VSU118" s="31"/>
      <c r="VSV118" s="31"/>
      <c r="VSW118" s="31"/>
      <c r="VSX118" s="118"/>
      <c r="VSY118" s="19"/>
      <c r="VSZ118" s="19"/>
      <c r="VTA118" s="19"/>
      <c r="VTB118" s="31"/>
      <c r="VTC118" s="19"/>
      <c r="VTD118" s="19"/>
      <c r="VTE118" s="31"/>
      <c r="VTF118" s="31"/>
      <c r="VTG118" s="19"/>
      <c r="VTH118" s="19"/>
      <c r="VTI118" s="19"/>
      <c r="VTJ118" s="19"/>
      <c r="VTK118" s="19"/>
      <c r="VTL118" s="19"/>
      <c r="VTM118" s="19"/>
      <c r="VTN118" s="19"/>
      <c r="VTO118" s="19"/>
      <c r="VTP118" s="31"/>
      <c r="VTQ118" s="31"/>
      <c r="VTR118" s="31"/>
      <c r="VTS118" s="31"/>
      <c r="VTT118" s="95"/>
      <c r="VTU118" s="31"/>
      <c r="VTV118" s="46"/>
      <c r="VTW118" s="31"/>
      <c r="VTX118" s="31"/>
      <c r="VTY118" s="31"/>
      <c r="VTZ118" s="31"/>
      <c r="VUA118" s="31"/>
      <c r="VUB118" s="118"/>
      <c r="VUC118" s="19"/>
      <c r="VUD118" s="19"/>
      <c r="VUE118" s="19"/>
      <c r="VUF118" s="31"/>
      <c r="VUG118" s="19"/>
      <c r="VUH118" s="19"/>
      <c r="VUI118" s="31"/>
      <c r="VUJ118" s="31"/>
      <c r="VUK118" s="19"/>
      <c r="VUL118" s="19"/>
      <c r="VUM118" s="19"/>
      <c r="VUN118" s="19"/>
      <c r="VUO118" s="19"/>
      <c r="VUP118" s="19"/>
      <c r="VUQ118" s="19"/>
      <c r="VUR118" s="19"/>
      <c r="VUS118" s="19"/>
      <c r="VUT118" s="31"/>
      <c r="VUU118" s="31"/>
      <c r="VUV118" s="31"/>
      <c r="VUW118" s="31"/>
      <c r="VUX118" s="95"/>
      <c r="VUY118" s="31"/>
      <c r="VUZ118" s="46"/>
      <c r="VVA118" s="31"/>
      <c r="VVB118" s="31"/>
      <c r="VVC118" s="31"/>
      <c r="VVD118" s="31"/>
      <c r="VVE118" s="31"/>
      <c r="VVF118" s="118"/>
      <c r="VVG118" s="19"/>
      <c r="VVH118" s="19"/>
      <c r="VVI118" s="19"/>
      <c r="VVJ118" s="31"/>
      <c r="VVK118" s="19"/>
      <c r="VVL118" s="19"/>
      <c r="VVM118" s="31"/>
      <c r="VVN118" s="31"/>
      <c r="VVO118" s="19"/>
      <c r="VVP118" s="19"/>
      <c r="VVQ118" s="19"/>
      <c r="VVR118" s="19"/>
      <c r="VVS118" s="19"/>
      <c r="VVT118" s="19"/>
      <c r="VVU118" s="19"/>
      <c r="VVV118" s="19"/>
      <c r="VVW118" s="19"/>
      <c r="VVX118" s="31"/>
      <c r="VVY118" s="31"/>
      <c r="VVZ118" s="31"/>
      <c r="VWA118" s="31"/>
      <c r="VWB118" s="95"/>
      <c r="VWC118" s="31"/>
      <c r="VWD118" s="46"/>
      <c r="VWE118" s="31"/>
      <c r="VWF118" s="31"/>
      <c r="VWG118" s="31"/>
      <c r="VWH118" s="31"/>
      <c r="VWI118" s="31"/>
      <c r="VWJ118" s="118"/>
      <c r="VWK118" s="19"/>
      <c r="VWL118" s="19"/>
      <c r="VWM118" s="19"/>
      <c r="VWN118" s="31"/>
      <c r="VWO118" s="19"/>
      <c r="VWP118" s="19"/>
      <c r="VWQ118" s="31"/>
      <c r="VWR118" s="31"/>
      <c r="VWS118" s="19"/>
      <c r="VWT118" s="19"/>
      <c r="VWU118" s="19"/>
      <c r="VWV118" s="19"/>
      <c r="VWW118" s="19"/>
      <c r="VWX118" s="19"/>
      <c r="VWY118" s="19"/>
      <c r="VWZ118" s="19"/>
      <c r="VXA118" s="19"/>
      <c r="VXB118" s="31"/>
      <c r="VXC118" s="31"/>
      <c r="VXD118" s="31"/>
      <c r="VXE118" s="31"/>
      <c r="VXF118" s="95"/>
      <c r="VXG118" s="31"/>
      <c r="VXH118" s="46"/>
      <c r="VXI118" s="31"/>
      <c r="VXJ118" s="31"/>
      <c r="VXK118" s="31"/>
      <c r="VXL118" s="31"/>
      <c r="VXM118" s="31"/>
      <c r="VXN118" s="118"/>
      <c r="VXO118" s="19"/>
      <c r="VXP118" s="19"/>
      <c r="VXQ118" s="19"/>
      <c r="VXR118" s="31"/>
      <c r="VXS118" s="19"/>
      <c r="VXT118" s="19"/>
      <c r="VXU118" s="31"/>
      <c r="VXV118" s="31"/>
      <c r="VXW118" s="19"/>
      <c r="VXX118" s="19"/>
      <c r="VXY118" s="19"/>
      <c r="VXZ118" s="19"/>
      <c r="VYA118" s="19"/>
      <c r="VYB118" s="19"/>
      <c r="VYC118" s="19"/>
      <c r="VYD118" s="19"/>
      <c r="VYE118" s="19"/>
      <c r="VYF118" s="31"/>
      <c r="VYG118" s="31"/>
      <c r="VYH118" s="31"/>
      <c r="VYI118" s="31"/>
      <c r="VYJ118" s="95"/>
      <c r="VYK118" s="31"/>
      <c r="VYL118" s="46"/>
      <c r="VYM118" s="31"/>
      <c r="VYN118" s="31"/>
      <c r="VYO118" s="31"/>
      <c r="VYP118" s="31"/>
      <c r="VYQ118" s="31"/>
      <c r="VYR118" s="118"/>
      <c r="VYS118" s="19"/>
      <c r="VYT118" s="19"/>
      <c r="VYU118" s="19"/>
      <c r="VYV118" s="31"/>
      <c r="VYW118" s="19"/>
      <c r="VYX118" s="19"/>
      <c r="VYY118" s="31"/>
      <c r="VYZ118" s="31"/>
      <c r="VZA118" s="19"/>
      <c r="VZB118" s="19"/>
      <c r="VZC118" s="19"/>
      <c r="VZD118" s="19"/>
      <c r="VZE118" s="19"/>
      <c r="VZF118" s="19"/>
      <c r="VZG118" s="19"/>
      <c r="VZH118" s="19"/>
      <c r="VZI118" s="19"/>
      <c r="VZJ118" s="31"/>
      <c r="VZK118" s="31"/>
      <c r="VZL118" s="31"/>
      <c r="VZM118" s="31"/>
      <c r="VZN118" s="95"/>
      <c r="VZO118" s="31"/>
      <c r="VZP118" s="46"/>
      <c r="VZQ118" s="31"/>
      <c r="VZR118" s="31"/>
      <c r="VZS118" s="31"/>
      <c r="VZT118" s="31"/>
      <c r="VZU118" s="31"/>
      <c r="VZV118" s="118"/>
      <c r="VZW118" s="19"/>
      <c r="VZX118" s="19"/>
      <c r="VZY118" s="19"/>
      <c r="VZZ118" s="31"/>
      <c r="WAA118" s="19"/>
      <c r="WAB118" s="19"/>
      <c r="WAC118" s="31"/>
      <c r="WAD118" s="31"/>
      <c r="WAE118" s="19"/>
      <c r="WAF118" s="19"/>
      <c r="WAG118" s="19"/>
      <c r="WAH118" s="19"/>
      <c r="WAI118" s="19"/>
      <c r="WAJ118" s="19"/>
      <c r="WAK118" s="19"/>
      <c r="WAL118" s="19"/>
      <c r="WAM118" s="19"/>
      <c r="WAN118" s="31"/>
      <c r="WAO118" s="31"/>
      <c r="WAP118" s="31"/>
      <c r="WAQ118" s="31"/>
      <c r="WAR118" s="95"/>
      <c r="WAS118" s="31"/>
      <c r="WAT118" s="46"/>
      <c r="WAU118" s="31"/>
      <c r="WAV118" s="31"/>
      <c r="WAW118" s="31"/>
      <c r="WAX118" s="31"/>
      <c r="WAY118" s="31"/>
      <c r="WAZ118" s="118"/>
      <c r="WBA118" s="19"/>
      <c r="WBB118" s="19"/>
      <c r="WBC118" s="19"/>
      <c r="WBD118" s="31"/>
      <c r="WBE118" s="19"/>
      <c r="WBF118" s="19"/>
      <c r="WBG118" s="31"/>
      <c r="WBH118" s="31"/>
      <c r="WBI118" s="19"/>
      <c r="WBJ118" s="19"/>
      <c r="WBK118" s="19"/>
      <c r="WBL118" s="19"/>
      <c r="WBM118" s="19"/>
      <c r="WBN118" s="19"/>
      <c r="WBO118" s="19"/>
      <c r="WBP118" s="19"/>
      <c r="WBQ118" s="19"/>
      <c r="WBR118" s="31"/>
      <c r="WBS118" s="31"/>
      <c r="WBT118" s="31"/>
      <c r="WBU118" s="31"/>
      <c r="WBV118" s="95"/>
      <c r="WBW118" s="31"/>
      <c r="WBX118" s="46"/>
      <c r="WBY118" s="31"/>
      <c r="WBZ118" s="31"/>
      <c r="WCA118" s="31"/>
      <c r="WCB118" s="31"/>
      <c r="WCC118" s="31"/>
      <c r="WCD118" s="118"/>
      <c r="WCE118" s="19"/>
      <c r="WCF118" s="19"/>
      <c r="WCG118" s="19"/>
      <c r="WCH118" s="31"/>
      <c r="WCI118" s="19"/>
      <c r="WCJ118" s="19"/>
      <c r="WCK118" s="31"/>
      <c r="WCL118" s="31"/>
      <c r="WCM118" s="19"/>
      <c r="WCN118" s="19"/>
      <c r="WCO118" s="19"/>
      <c r="WCP118" s="19"/>
      <c r="WCQ118" s="19"/>
      <c r="WCR118" s="19"/>
      <c r="WCS118" s="19"/>
      <c r="WCT118" s="19"/>
      <c r="WCU118" s="19"/>
      <c r="WCV118" s="31"/>
      <c r="WCW118" s="31"/>
      <c r="WCX118" s="31"/>
      <c r="WCY118" s="31"/>
      <c r="WCZ118" s="95"/>
      <c r="WDA118" s="31"/>
      <c r="WDB118" s="46"/>
      <c r="WDC118" s="31"/>
      <c r="WDD118" s="31"/>
      <c r="WDE118" s="31"/>
      <c r="WDF118" s="31"/>
      <c r="WDG118" s="31"/>
      <c r="WDH118" s="118"/>
      <c r="WDI118" s="19"/>
      <c r="WDJ118" s="19"/>
      <c r="WDK118" s="19"/>
      <c r="WDL118" s="31"/>
      <c r="WDM118" s="19"/>
      <c r="WDN118" s="19"/>
      <c r="WDO118" s="31"/>
      <c r="WDP118" s="31"/>
      <c r="WDQ118" s="19"/>
      <c r="WDR118" s="19"/>
      <c r="WDS118" s="19"/>
      <c r="WDT118" s="19"/>
      <c r="WDU118" s="19"/>
      <c r="WDV118" s="19"/>
      <c r="WDW118" s="19"/>
      <c r="WDX118" s="19"/>
      <c r="WDY118" s="19"/>
      <c r="WDZ118" s="31"/>
      <c r="WEA118" s="31"/>
      <c r="WEB118" s="31"/>
      <c r="WEC118" s="31"/>
      <c r="WED118" s="95"/>
      <c r="WEE118" s="31"/>
      <c r="WEF118" s="46"/>
      <c r="WEG118" s="31"/>
      <c r="WEH118" s="31"/>
      <c r="WEI118" s="31"/>
      <c r="WEJ118" s="31"/>
      <c r="WEK118" s="31"/>
      <c r="WEL118" s="118"/>
      <c r="WEM118" s="19"/>
      <c r="WEN118" s="19"/>
      <c r="WEO118" s="19"/>
      <c r="WEP118" s="31"/>
      <c r="WEQ118" s="19"/>
      <c r="WER118" s="19"/>
      <c r="WES118" s="31"/>
      <c r="WET118" s="31"/>
      <c r="WEU118" s="19"/>
      <c r="WEV118" s="19"/>
      <c r="WEW118" s="19"/>
      <c r="WEX118" s="19"/>
      <c r="WEY118" s="19"/>
      <c r="WEZ118" s="19"/>
      <c r="WFA118" s="19"/>
      <c r="WFB118" s="19"/>
      <c r="WFC118" s="19"/>
      <c r="WFD118" s="31"/>
      <c r="WFE118" s="31"/>
      <c r="WFF118" s="31"/>
      <c r="WFG118" s="31"/>
      <c r="WFH118" s="95"/>
      <c r="WFI118" s="31"/>
      <c r="WFJ118" s="46"/>
      <c r="WFK118" s="31"/>
      <c r="WFL118" s="31"/>
      <c r="WFM118" s="31"/>
      <c r="WFN118" s="31"/>
      <c r="WFO118" s="31"/>
      <c r="WFP118" s="118"/>
      <c r="WFQ118" s="19"/>
      <c r="WFR118" s="19"/>
      <c r="WFS118" s="19"/>
      <c r="WFT118" s="31"/>
      <c r="WFU118" s="19"/>
      <c r="WFV118" s="19"/>
      <c r="WFW118" s="31"/>
      <c r="WFX118" s="31"/>
      <c r="WFY118" s="19"/>
      <c r="WFZ118" s="19"/>
      <c r="WGA118" s="19"/>
      <c r="WGB118" s="19"/>
      <c r="WGC118" s="19"/>
      <c r="WGD118" s="19"/>
      <c r="WGE118" s="19"/>
      <c r="WGF118" s="19"/>
      <c r="WGG118" s="19"/>
      <c r="WGH118" s="31"/>
      <c r="WGI118" s="31"/>
      <c r="WGJ118" s="31"/>
      <c r="WGK118" s="31"/>
      <c r="WGL118" s="95"/>
      <c r="WGM118" s="31"/>
      <c r="WGN118" s="46"/>
      <c r="WGO118" s="31"/>
      <c r="WGP118" s="31"/>
      <c r="WGQ118" s="31"/>
      <c r="WGR118" s="31"/>
      <c r="WGS118" s="31"/>
      <c r="WGT118" s="118"/>
      <c r="WGU118" s="19"/>
      <c r="WGV118" s="19"/>
      <c r="WGW118" s="19"/>
      <c r="WGX118" s="31"/>
      <c r="WGY118" s="19"/>
      <c r="WGZ118" s="19"/>
      <c r="WHA118" s="31"/>
      <c r="WHB118" s="31"/>
      <c r="WHC118" s="19"/>
      <c r="WHD118" s="19"/>
      <c r="WHE118" s="19"/>
      <c r="WHF118" s="19"/>
      <c r="WHG118" s="19"/>
      <c r="WHH118" s="19"/>
      <c r="WHI118" s="19"/>
      <c r="WHJ118" s="19"/>
      <c r="WHK118" s="19"/>
      <c r="WHL118" s="31"/>
      <c r="WHM118" s="31"/>
      <c r="WHN118" s="31"/>
      <c r="WHO118" s="31"/>
      <c r="WHP118" s="95"/>
      <c r="WHQ118" s="31"/>
      <c r="WHR118" s="46"/>
      <c r="WHS118" s="31"/>
      <c r="WHT118" s="31"/>
      <c r="WHU118" s="31"/>
      <c r="WHV118" s="31"/>
      <c r="WHW118" s="31"/>
      <c r="WHX118" s="118"/>
      <c r="WHY118" s="19"/>
      <c r="WHZ118" s="19"/>
      <c r="WIA118" s="19"/>
      <c r="WIB118" s="31"/>
      <c r="WIC118" s="19"/>
      <c r="WID118" s="19"/>
      <c r="WIE118" s="31"/>
      <c r="WIF118" s="31"/>
      <c r="WIG118" s="19"/>
      <c r="WIH118" s="19"/>
      <c r="WII118" s="19"/>
      <c r="WIJ118" s="19"/>
      <c r="WIK118" s="19"/>
      <c r="WIL118" s="19"/>
      <c r="WIM118" s="19"/>
      <c r="WIN118" s="19"/>
      <c r="WIO118" s="19"/>
      <c r="WIP118" s="31"/>
      <c r="WIQ118" s="31"/>
      <c r="WIR118" s="31"/>
      <c r="WIS118" s="31"/>
      <c r="WIT118" s="95"/>
      <c r="WIU118" s="31"/>
      <c r="WIV118" s="46"/>
      <c r="WIW118" s="31"/>
      <c r="WIX118" s="31"/>
      <c r="WIY118" s="31"/>
      <c r="WIZ118" s="31"/>
      <c r="WJA118" s="31"/>
      <c r="WJB118" s="118"/>
      <c r="WJC118" s="19"/>
      <c r="WJD118" s="19"/>
      <c r="WJE118" s="19"/>
      <c r="WJF118" s="31"/>
      <c r="WJG118" s="19"/>
      <c r="WJH118" s="19"/>
      <c r="WJI118" s="31"/>
      <c r="WJJ118" s="31"/>
      <c r="WJK118" s="19"/>
      <c r="WJL118" s="19"/>
      <c r="WJM118" s="19"/>
      <c r="WJN118" s="19"/>
      <c r="WJO118" s="19"/>
      <c r="WJP118" s="19"/>
      <c r="WJQ118" s="19"/>
      <c r="WJR118" s="19"/>
      <c r="WJS118" s="19"/>
      <c r="WJT118" s="31"/>
      <c r="WJU118" s="31"/>
      <c r="WJV118" s="31"/>
      <c r="WJW118" s="31"/>
      <c r="WJX118" s="95"/>
      <c r="WJY118" s="31"/>
      <c r="WJZ118" s="46"/>
      <c r="WKA118" s="31"/>
      <c r="WKB118" s="31"/>
      <c r="WKC118" s="31"/>
      <c r="WKD118" s="31"/>
      <c r="WKE118" s="31"/>
      <c r="WKF118" s="118"/>
      <c r="WKG118" s="19"/>
      <c r="WKH118" s="19"/>
      <c r="WKI118" s="19"/>
      <c r="WKJ118" s="31"/>
      <c r="WKK118" s="19"/>
      <c r="WKL118" s="19"/>
      <c r="WKM118" s="31"/>
      <c r="WKN118" s="31"/>
      <c r="WKO118" s="19"/>
      <c r="WKP118" s="19"/>
      <c r="WKQ118" s="19"/>
      <c r="WKR118" s="19"/>
      <c r="WKS118" s="19"/>
      <c r="WKT118" s="19"/>
      <c r="WKU118" s="19"/>
      <c r="WKV118" s="19"/>
      <c r="WKW118" s="19"/>
      <c r="WKX118" s="31"/>
      <c r="WKY118" s="31"/>
      <c r="WKZ118" s="31"/>
      <c r="WLA118" s="31"/>
      <c r="WLB118" s="95"/>
      <c r="WLC118" s="31"/>
      <c r="WLD118" s="46"/>
      <c r="WLE118" s="31"/>
      <c r="WLF118" s="31"/>
      <c r="WLG118" s="31"/>
      <c r="WLH118" s="31"/>
      <c r="WLI118" s="31"/>
      <c r="WLJ118" s="118"/>
      <c r="WLK118" s="19"/>
      <c r="WLL118" s="19"/>
      <c r="WLM118" s="19"/>
      <c r="WLN118" s="31"/>
      <c r="WLO118" s="19"/>
      <c r="WLP118" s="19"/>
      <c r="WLQ118" s="31"/>
      <c r="WLR118" s="31"/>
      <c r="WLS118" s="19"/>
      <c r="WLT118" s="19"/>
      <c r="WLU118" s="19"/>
      <c r="WLV118" s="19"/>
      <c r="WLW118" s="19"/>
      <c r="WLX118" s="19"/>
      <c r="WLY118" s="19"/>
      <c r="WLZ118" s="19"/>
      <c r="WMA118" s="19"/>
      <c r="WMB118" s="31"/>
      <c r="WMC118" s="31"/>
      <c r="WMD118" s="31"/>
      <c r="WME118" s="31"/>
      <c r="WMF118" s="95"/>
      <c r="WMG118" s="31"/>
      <c r="WMH118" s="46"/>
      <c r="WMI118" s="31"/>
      <c r="WMJ118" s="31"/>
      <c r="WMK118" s="31"/>
      <c r="WML118" s="31"/>
      <c r="WMM118" s="31"/>
      <c r="WMN118" s="118"/>
      <c r="WMO118" s="19"/>
      <c r="WMP118" s="19"/>
      <c r="WMQ118" s="19"/>
      <c r="WMR118" s="31"/>
      <c r="WMS118" s="19"/>
      <c r="WMT118" s="19"/>
      <c r="WMU118" s="31"/>
      <c r="WMV118" s="31"/>
      <c r="WMW118" s="19"/>
      <c r="WMX118" s="19"/>
      <c r="WMY118" s="19"/>
      <c r="WMZ118" s="19"/>
      <c r="WNA118" s="19"/>
      <c r="WNB118" s="19"/>
      <c r="WNC118" s="19"/>
      <c r="WND118" s="19"/>
      <c r="WNE118" s="19"/>
      <c r="WNF118" s="31"/>
      <c r="WNG118" s="31"/>
      <c r="WNH118" s="31"/>
      <c r="WNI118" s="31"/>
      <c r="WNJ118" s="95"/>
      <c r="WNK118" s="31"/>
      <c r="WNL118" s="46"/>
      <c r="WNM118" s="31"/>
      <c r="WNN118" s="31"/>
      <c r="WNO118" s="31"/>
      <c r="WNP118" s="31"/>
      <c r="WNQ118" s="31"/>
      <c r="WNR118" s="118"/>
      <c r="WNS118" s="19"/>
      <c r="WNT118" s="19"/>
      <c r="WNU118" s="19"/>
      <c r="WNV118" s="31"/>
      <c r="WNW118" s="19"/>
      <c r="WNX118" s="19"/>
      <c r="WNY118" s="31"/>
      <c r="WNZ118" s="31"/>
      <c r="WOA118" s="19"/>
      <c r="WOB118" s="19"/>
      <c r="WOC118" s="19"/>
      <c r="WOD118" s="19"/>
      <c r="WOE118" s="19"/>
      <c r="WOF118" s="19"/>
      <c r="WOG118" s="19"/>
      <c r="WOH118" s="19"/>
      <c r="WOI118" s="19"/>
      <c r="WOJ118" s="31"/>
      <c r="WOK118" s="31"/>
      <c r="WOL118" s="31"/>
      <c r="WOM118" s="31"/>
      <c r="WON118" s="95"/>
      <c r="WOO118" s="31"/>
      <c r="WOP118" s="46"/>
      <c r="WOQ118" s="31"/>
      <c r="WOR118" s="31"/>
      <c r="WOS118" s="31"/>
      <c r="WOT118" s="31"/>
      <c r="WOU118" s="31"/>
      <c r="WOV118" s="118"/>
      <c r="WOW118" s="19"/>
      <c r="WOX118" s="19"/>
      <c r="WOY118" s="19"/>
      <c r="WOZ118" s="31"/>
      <c r="WPA118" s="19"/>
      <c r="WPB118" s="19"/>
      <c r="WPC118" s="31"/>
      <c r="WPD118" s="31"/>
      <c r="WPE118" s="19"/>
      <c r="WPF118" s="19"/>
      <c r="WPG118" s="19"/>
      <c r="WPH118" s="19"/>
      <c r="WPI118" s="19"/>
      <c r="WPJ118" s="19"/>
      <c r="WPK118" s="19"/>
      <c r="WPL118" s="19"/>
      <c r="WPM118" s="19"/>
      <c r="WPN118" s="31"/>
      <c r="WPO118" s="31"/>
      <c r="WPP118" s="31"/>
      <c r="WPQ118" s="31"/>
      <c r="WPR118" s="95"/>
      <c r="WPS118" s="31"/>
      <c r="WPT118" s="46"/>
      <c r="WPU118" s="31"/>
      <c r="WPV118" s="31"/>
      <c r="WPW118" s="31"/>
      <c r="WPX118" s="31"/>
      <c r="WPY118" s="31"/>
      <c r="WPZ118" s="118"/>
      <c r="WQA118" s="19"/>
      <c r="WQB118" s="19"/>
      <c r="WQC118" s="19"/>
      <c r="WQD118" s="31"/>
      <c r="WQE118" s="19"/>
      <c r="WQF118" s="19"/>
      <c r="WQG118" s="31"/>
      <c r="WQH118" s="31"/>
      <c r="WQI118" s="19"/>
      <c r="WQJ118" s="19"/>
      <c r="WQK118" s="19"/>
      <c r="WQL118" s="19"/>
      <c r="WQM118" s="19"/>
      <c r="WQN118" s="19"/>
      <c r="WQO118" s="19"/>
      <c r="WQP118" s="19"/>
      <c r="WQQ118" s="19"/>
      <c r="WQR118" s="31"/>
      <c r="WQS118" s="31"/>
      <c r="WQT118" s="31"/>
      <c r="WQU118" s="31"/>
      <c r="WQV118" s="95"/>
      <c r="WQW118" s="31"/>
      <c r="WQX118" s="46"/>
      <c r="WQY118" s="31"/>
      <c r="WQZ118" s="31"/>
      <c r="WRA118" s="31"/>
      <c r="WRB118" s="31"/>
      <c r="WRC118" s="31"/>
      <c r="WRD118" s="118"/>
      <c r="WRE118" s="19"/>
      <c r="WRF118" s="19"/>
      <c r="WRG118" s="19"/>
      <c r="WRH118" s="31"/>
      <c r="WRI118" s="19"/>
      <c r="WRJ118" s="19"/>
      <c r="WRK118" s="31"/>
      <c r="WRL118" s="31"/>
      <c r="WRM118" s="19"/>
      <c r="WRN118" s="19"/>
      <c r="WRO118" s="19"/>
      <c r="WRP118" s="19"/>
      <c r="WRQ118" s="19"/>
      <c r="WRR118" s="19"/>
      <c r="WRS118" s="19"/>
      <c r="WRT118" s="19"/>
      <c r="WRU118" s="19"/>
      <c r="WRV118" s="31"/>
      <c r="WRW118" s="31"/>
      <c r="WRX118" s="31"/>
      <c r="WRY118" s="31"/>
      <c r="WRZ118" s="95"/>
      <c r="WSA118" s="31"/>
      <c r="WSB118" s="46"/>
      <c r="WSC118" s="31"/>
      <c r="WSD118" s="31"/>
      <c r="WSE118" s="31"/>
      <c r="WSF118" s="31"/>
      <c r="WSG118" s="31"/>
      <c r="WSH118" s="118"/>
      <c r="WSI118" s="19"/>
      <c r="WSJ118" s="19"/>
      <c r="WSK118" s="19"/>
      <c r="WSL118" s="31"/>
      <c r="WSM118" s="19"/>
      <c r="WSN118" s="19"/>
      <c r="WSO118" s="31"/>
      <c r="WSP118" s="31"/>
      <c r="WSQ118" s="19"/>
      <c r="WSR118" s="19"/>
      <c r="WSS118" s="19"/>
      <c r="WST118" s="19"/>
      <c r="WSU118" s="19"/>
      <c r="WSV118" s="19"/>
      <c r="WSW118" s="19"/>
      <c r="WSX118" s="19"/>
      <c r="WSY118" s="19"/>
      <c r="WSZ118" s="31"/>
      <c r="WTA118" s="31"/>
      <c r="WTB118" s="31"/>
      <c r="WTC118" s="31"/>
      <c r="WTD118" s="95"/>
      <c r="WTE118" s="31"/>
      <c r="WTF118" s="46"/>
      <c r="WTG118" s="31"/>
      <c r="WTH118" s="31"/>
      <c r="WTI118" s="31"/>
      <c r="WTJ118" s="31"/>
      <c r="WTK118" s="31"/>
      <c r="WTL118" s="118"/>
      <c r="WTM118" s="19"/>
      <c r="WTN118" s="19"/>
      <c r="WTO118" s="19"/>
      <c r="WTP118" s="31"/>
      <c r="WTQ118" s="19"/>
      <c r="WTR118" s="19"/>
      <c r="WTS118" s="31"/>
      <c r="WTT118" s="31"/>
      <c r="WTU118" s="19"/>
      <c r="WTV118" s="19"/>
      <c r="WTW118" s="19"/>
      <c r="WTX118" s="19"/>
      <c r="WTY118" s="19"/>
      <c r="WTZ118" s="19"/>
      <c r="WUA118" s="19"/>
      <c r="WUB118" s="19"/>
      <c r="WUC118" s="19"/>
      <c r="WUD118" s="31"/>
      <c r="WUE118" s="31"/>
      <c r="WUF118" s="31"/>
      <c r="WUG118" s="31"/>
      <c r="WUH118" s="95"/>
      <c r="WUI118" s="31"/>
      <c r="WUJ118" s="46"/>
      <c r="WUK118" s="31"/>
      <c r="WUL118" s="31"/>
      <c r="WUM118" s="31"/>
      <c r="WUN118" s="31"/>
      <c r="WUO118" s="31"/>
      <c r="WUP118" s="118"/>
      <c r="WUQ118" s="19"/>
      <c r="WUR118" s="19"/>
      <c r="WUS118" s="19"/>
      <c r="WUT118" s="31"/>
      <c r="WUU118" s="19"/>
      <c r="WUV118" s="19"/>
      <c r="WUW118" s="31"/>
      <c r="WUX118" s="31"/>
      <c r="WUY118" s="19"/>
      <c r="WUZ118" s="19"/>
      <c r="WVA118" s="19"/>
      <c r="WVB118" s="19"/>
      <c r="WVC118" s="19"/>
      <c r="WVD118" s="19"/>
      <c r="WVE118" s="19"/>
      <c r="WVF118" s="19"/>
      <c r="WVG118" s="19"/>
      <c r="WVH118" s="31"/>
      <c r="WVI118" s="31"/>
      <c r="WVJ118" s="31"/>
      <c r="WVK118" s="31"/>
      <c r="WVL118" s="95"/>
      <c r="WVM118" s="31"/>
      <c r="WVN118" s="46"/>
      <c r="WVO118" s="31"/>
      <c r="WVP118" s="31"/>
      <c r="WVQ118" s="31"/>
      <c r="WVR118" s="31"/>
      <c r="WVS118" s="31"/>
      <c r="WVT118" s="118"/>
      <c r="WVU118" s="19"/>
      <c r="WVV118" s="19"/>
      <c r="WVW118" s="19"/>
      <c r="WVX118" s="31"/>
      <c r="WVY118" s="19"/>
      <c r="WVZ118" s="19"/>
      <c r="WWA118" s="31"/>
      <c r="WWB118" s="31"/>
      <c r="WWC118" s="19"/>
      <c r="WWD118" s="19"/>
      <c r="WWE118" s="19"/>
      <c r="WWF118" s="19"/>
      <c r="WWG118" s="19"/>
      <c r="WWH118" s="19"/>
      <c r="WWI118" s="19"/>
      <c r="WWJ118" s="19"/>
      <c r="WWK118" s="19"/>
      <c r="WWL118" s="31"/>
      <c r="WWM118" s="31"/>
      <c r="WWN118" s="31"/>
      <c r="WWO118" s="31"/>
      <c r="WWP118" s="95"/>
      <c r="WWQ118" s="31"/>
      <c r="WWR118" s="46"/>
      <c r="WWS118" s="31"/>
      <c r="WWT118" s="31"/>
      <c r="WWU118" s="31"/>
      <c r="WWV118" s="31"/>
      <c r="WWW118" s="31"/>
      <c r="WWX118" s="118"/>
      <c r="WWY118" s="19"/>
      <c r="WWZ118" s="19"/>
      <c r="WXA118" s="19"/>
      <c r="WXB118" s="31"/>
      <c r="WXC118" s="19"/>
      <c r="WXD118" s="19"/>
      <c r="WXE118" s="31"/>
      <c r="WXF118" s="31"/>
      <c r="WXG118" s="19"/>
      <c r="WXH118" s="19"/>
      <c r="WXI118" s="19"/>
      <c r="WXJ118" s="19"/>
      <c r="WXK118" s="19"/>
      <c r="WXL118" s="19"/>
      <c r="WXM118" s="19"/>
      <c r="WXN118" s="19"/>
      <c r="WXO118" s="19"/>
      <c r="WXP118" s="31"/>
      <c r="WXQ118" s="31"/>
      <c r="WXR118" s="31"/>
      <c r="WXS118" s="31"/>
      <c r="WXT118" s="95"/>
      <c r="WXU118" s="31"/>
      <c r="WXV118" s="46"/>
      <c r="WXW118" s="31"/>
      <c r="WXX118" s="31"/>
      <c r="WXY118" s="31"/>
      <c r="WXZ118" s="31"/>
      <c r="WYA118" s="31"/>
      <c r="WYB118" s="118"/>
      <c r="WYC118" s="19"/>
      <c r="WYD118" s="19"/>
      <c r="WYE118" s="19"/>
      <c r="WYF118" s="31"/>
      <c r="WYG118" s="19"/>
      <c r="WYH118" s="19"/>
      <c r="WYI118" s="31"/>
      <c r="WYJ118" s="31"/>
      <c r="WYK118" s="19"/>
      <c r="WYL118" s="19"/>
      <c r="WYM118" s="19"/>
      <c r="WYN118" s="19"/>
      <c r="WYO118" s="19"/>
      <c r="WYP118" s="19"/>
      <c r="WYQ118" s="19"/>
      <c r="WYR118" s="19"/>
      <c r="WYS118" s="19"/>
      <c r="WYT118" s="31"/>
      <c r="WYU118" s="31"/>
      <c r="WYV118" s="31"/>
      <c r="WYW118" s="31"/>
      <c r="WYX118" s="95"/>
      <c r="WYY118" s="31"/>
      <c r="WYZ118" s="46"/>
      <c r="WZA118" s="31"/>
      <c r="WZB118" s="31"/>
      <c r="WZC118" s="31"/>
      <c r="WZD118" s="31"/>
      <c r="WZE118" s="31"/>
      <c r="WZF118" s="118"/>
      <c r="WZG118" s="19"/>
      <c r="WZH118" s="19"/>
      <c r="WZI118" s="19"/>
      <c r="WZJ118" s="31"/>
      <c r="WZK118" s="19"/>
      <c r="WZL118" s="19"/>
      <c r="WZM118" s="31"/>
      <c r="WZN118" s="31"/>
      <c r="WZO118" s="19"/>
      <c r="WZP118" s="19"/>
      <c r="WZQ118" s="19"/>
      <c r="WZR118" s="19"/>
      <c r="WZS118" s="19"/>
      <c r="WZT118" s="19"/>
      <c r="WZU118" s="19"/>
      <c r="WZV118" s="19"/>
      <c r="WZW118" s="19"/>
      <c r="WZX118" s="31"/>
      <c r="WZY118" s="31"/>
      <c r="WZZ118" s="31"/>
      <c r="XAA118" s="31"/>
      <c r="XAB118" s="95"/>
      <c r="XAC118" s="31"/>
      <c r="XAD118" s="46"/>
      <c r="XAE118" s="31"/>
      <c r="XAF118" s="31"/>
      <c r="XAG118" s="31"/>
      <c r="XAH118" s="31"/>
      <c r="XAI118" s="31"/>
      <c r="XAJ118" s="118"/>
      <c r="XAK118" s="19"/>
      <c r="XAL118" s="19"/>
      <c r="XAM118" s="19"/>
      <c r="XAN118" s="31"/>
      <c r="XAO118" s="19"/>
      <c r="XAP118" s="19"/>
      <c r="XAQ118" s="31"/>
      <c r="XAR118" s="31"/>
      <c r="XAS118" s="19"/>
      <c r="XAT118" s="19"/>
      <c r="XAU118" s="19"/>
      <c r="XAV118" s="19"/>
      <c r="XAW118" s="19"/>
      <c r="XAX118" s="19"/>
      <c r="XAY118" s="19"/>
      <c r="XAZ118" s="19"/>
      <c r="XBA118" s="19"/>
      <c r="XBB118" s="31"/>
      <c r="XBC118" s="31"/>
      <c r="XBD118" s="31"/>
      <c r="XBE118" s="31"/>
      <c r="XBF118" s="95"/>
      <c r="XBG118" s="31"/>
      <c r="XBH118" s="46"/>
      <c r="XBI118" s="31"/>
      <c r="XBJ118" s="31"/>
      <c r="XBK118" s="31"/>
      <c r="XBL118" s="31"/>
      <c r="XBM118" s="31"/>
      <c r="XBN118" s="118"/>
      <c r="XBO118" s="19"/>
      <c r="XBP118" s="19"/>
      <c r="XBQ118" s="19"/>
      <c r="XBR118" s="31"/>
      <c r="XBS118" s="19"/>
      <c r="XBT118" s="19"/>
      <c r="XBU118" s="31"/>
      <c r="XBV118" s="31"/>
      <c r="XBW118" s="19"/>
      <c r="XBX118" s="19"/>
      <c r="XBY118" s="19"/>
      <c r="XBZ118" s="19"/>
      <c r="XCA118" s="19"/>
      <c r="XCB118" s="19"/>
      <c r="XCC118" s="19"/>
      <c r="XCD118" s="19"/>
      <c r="XCE118" s="19"/>
      <c r="XCF118" s="31"/>
      <c r="XCG118" s="31"/>
      <c r="XCH118" s="31"/>
      <c r="XCI118" s="31"/>
      <c r="XCJ118" s="95"/>
      <c r="XCK118" s="31"/>
      <c r="XCL118" s="46"/>
      <c r="XCM118" s="31"/>
      <c r="XCN118" s="31"/>
      <c r="XCO118" s="31"/>
      <c r="XCP118" s="31"/>
      <c r="XCQ118" s="31"/>
      <c r="XCR118" s="118"/>
      <c r="XCS118" s="19"/>
      <c r="XCT118" s="19"/>
      <c r="XCU118" s="19"/>
      <c r="XCV118" s="31"/>
      <c r="XCW118" s="19"/>
      <c r="XCX118" s="19"/>
      <c r="XCY118" s="31"/>
      <c r="XCZ118" s="31"/>
      <c r="XDA118" s="19"/>
      <c r="XDB118" s="19"/>
      <c r="XDC118" s="19"/>
      <c r="XDD118" s="19"/>
      <c r="XDE118" s="19"/>
      <c r="XDF118" s="19"/>
      <c r="XDG118" s="19"/>
      <c r="XDH118" s="19"/>
      <c r="XDI118" s="19"/>
      <c r="XDJ118" s="31"/>
      <c r="XDK118" s="31"/>
      <c r="XDL118" s="31"/>
      <c r="XDM118" s="31"/>
      <c r="XDN118" s="95"/>
      <c r="XDO118" s="31"/>
      <c r="XDP118" s="46"/>
      <c r="XDQ118" s="31"/>
      <c r="XDR118" s="31"/>
      <c r="XDS118" s="31"/>
      <c r="XDT118" s="31"/>
      <c r="XDU118" s="31"/>
      <c r="XDV118" s="118"/>
      <c r="XDW118" s="19"/>
      <c r="XDX118" s="19"/>
      <c r="XDY118" s="19"/>
      <c r="XDZ118" s="31"/>
      <c r="XEA118" s="19"/>
      <c r="XEB118" s="19"/>
      <c r="XEC118" s="31"/>
      <c r="XED118" s="31"/>
      <c r="XEE118" s="19"/>
      <c r="XEF118" s="19"/>
      <c r="XEG118" s="19"/>
      <c r="XEH118" s="19"/>
      <c r="XEI118" s="19"/>
      <c r="XEJ118" s="19"/>
      <c r="XEK118" s="19"/>
      <c r="XEL118" s="19"/>
      <c r="XEM118" s="19"/>
      <c r="XEN118" s="31"/>
      <c r="XEO118" s="31"/>
      <c r="XEP118" s="31"/>
      <c r="XEQ118" s="31"/>
      <c r="XER118" s="95"/>
      <c r="XES118" s="31"/>
      <c r="XET118" s="46"/>
      <c r="XEU118" s="31"/>
      <c r="XEV118" s="31"/>
      <c r="XEW118" s="31"/>
      <c r="XEX118" s="31"/>
      <c r="XEY118" s="31"/>
      <c r="XEZ118" s="118"/>
      <c r="XFA118" s="19"/>
      <c r="XFB118" s="19"/>
      <c r="XFC118" s="19"/>
      <c r="XFD118" s="31"/>
    </row>
    <row r="119" spans="1:16384" ht="15" customHeight="1">
      <c r="A119" s="37" t="s">
        <v>29</v>
      </c>
      <c r="B119" s="37">
        <v>9</v>
      </c>
      <c r="C119" s="37">
        <v>7</v>
      </c>
      <c r="D119" s="59" t="s">
        <v>2478</v>
      </c>
      <c r="E119" s="37">
        <v>9772872</v>
      </c>
      <c r="F119" s="37" t="s">
        <v>29</v>
      </c>
      <c r="G119" s="59" t="s">
        <v>2492</v>
      </c>
      <c r="H119" s="59" t="s">
        <v>1735</v>
      </c>
      <c r="I119" s="149">
        <v>0</v>
      </c>
      <c r="J119" s="149">
        <v>4</v>
      </c>
      <c r="K119" s="151">
        <v>30</v>
      </c>
      <c r="L119" s="149">
        <v>6</v>
      </c>
      <c r="M119" s="150">
        <v>1.1000000000000001</v>
      </c>
      <c r="N119" s="149">
        <v>5</v>
      </c>
      <c r="O119" s="150">
        <v>0.7</v>
      </c>
      <c r="P119" s="149">
        <f t="shared" si="8"/>
        <v>11</v>
      </c>
      <c r="Q119" s="149">
        <f t="shared" si="7"/>
        <v>1.8</v>
      </c>
      <c r="R119" s="59" t="s">
        <v>2160</v>
      </c>
      <c r="S119" s="59" t="s">
        <v>2478</v>
      </c>
      <c r="T119" s="59" t="s">
        <v>2493</v>
      </c>
      <c r="U119" s="59" t="s">
        <v>111</v>
      </c>
      <c r="V119" s="93">
        <v>39995</v>
      </c>
      <c r="W119" s="37"/>
      <c r="X119" s="61">
        <v>411131072</v>
      </c>
      <c r="Y119" s="59" t="s">
        <v>2480</v>
      </c>
      <c r="Z119" s="59" t="s">
        <v>2481</v>
      </c>
      <c r="AA119" s="59" t="s">
        <v>512</v>
      </c>
      <c r="AB119" s="118">
        <v>732704713</v>
      </c>
      <c r="AC119" s="31" t="s">
        <v>2482</v>
      </c>
      <c r="AD119" s="61">
        <v>50</v>
      </c>
    </row>
    <row r="120" spans="1:16384" ht="15" customHeight="1">
      <c r="A120" s="19" t="s">
        <v>29</v>
      </c>
      <c r="B120" s="19">
        <v>9</v>
      </c>
      <c r="C120" s="19">
        <v>7</v>
      </c>
      <c r="D120" s="31" t="s">
        <v>732</v>
      </c>
      <c r="E120" s="19">
        <v>1826142</v>
      </c>
      <c r="F120" s="19" t="s">
        <v>29</v>
      </c>
      <c r="G120" s="31" t="s">
        <v>1750</v>
      </c>
      <c r="H120" s="31" t="s">
        <v>299</v>
      </c>
      <c r="I120" s="147">
        <v>5</v>
      </c>
      <c r="J120" s="147"/>
      <c r="K120" s="147"/>
      <c r="L120" s="147">
        <v>5</v>
      </c>
      <c r="M120" s="217">
        <v>0.7</v>
      </c>
      <c r="N120" s="147">
        <v>7</v>
      </c>
      <c r="O120" s="217">
        <v>0.66</v>
      </c>
      <c r="P120" s="147">
        <v>12</v>
      </c>
      <c r="Q120" s="149">
        <f t="shared" si="7"/>
        <v>1.3599999999999999</v>
      </c>
      <c r="R120" s="31" t="s">
        <v>1774</v>
      </c>
      <c r="S120" s="31" t="s">
        <v>2058</v>
      </c>
      <c r="T120" s="31" t="s">
        <v>2059</v>
      </c>
      <c r="U120" s="31" t="s">
        <v>111</v>
      </c>
      <c r="V120" s="95">
        <v>39083</v>
      </c>
      <c r="W120" s="31"/>
      <c r="X120" s="46">
        <v>417533124</v>
      </c>
      <c r="Y120" s="59" t="s">
        <v>1514</v>
      </c>
      <c r="Z120" s="31" t="s">
        <v>2060</v>
      </c>
      <c r="AB120" s="120">
        <v>775713304</v>
      </c>
      <c r="AC120" s="31" t="s">
        <v>1514</v>
      </c>
      <c r="AD120" s="61"/>
    </row>
    <row r="121" spans="1:16384" ht="15" customHeight="1">
      <c r="A121" s="24" t="s">
        <v>29</v>
      </c>
      <c r="B121" s="24">
        <v>9</v>
      </c>
      <c r="C121" s="24">
        <v>7</v>
      </c>
      <c r="D121" s="56" t="s">
        <v>1549</v>
      </c>
      <c r="E121" s="24">
        <v>7058897</v>
      </c>
      <c r="F121" s="82" t="s">
        <v>29</v>
      </c>
      <c r="G121" s="56" t="s">
        <v>1550</v>
      </c>
      <c r="H121" s="56"/>
      <c r="I121" s="147">
        <v>0</v>
      </c>
      <c r="J121" s="153">
        <v>2</v>
      </c>
      <c r="K121" s="153">
        <v>0</v>
      </c>
      <c r="L121" s="153">
        <v>2</v>
      </c>
      <c r="M121" s="161">
        <v>2</v>
      </c>
      <c r="N121" s="153">
        <v>3</v>
      </c>
      <c r="O121" s="161">
        <v>0.9</v>
      </c>
      <c r="P121" s="153">
        <v>5</v>
      </c>
      <c r="Q121" s="149">
        <f t="shared" si="7"/>
        <v>2.9</v>
      </c>
      <c r="R121" s="56" t="s">
        <v>1217</v>
      </c>
      <c r="S121" s="54" t="s">
        <v>1551</v>
      </c>
      <c r="T121" s="54" t="s">
        <v>1552</v>
      </c>
      <c r="U121" s="56" t="s">
        <v>111</v>
      </c>
      <c r="V121" s="94">
        <v>39083</v>
      </c>
      <c r="W121" s="25"/>
      <c r="X121" s="29">
        <v>411202998</v>
      </c>
      <c r="Y121" s="59" t="s">
        <v>1553</v>
      </c>
      <c r="Z121" s="56" t="s">
        <v>1554</v>
      </c>
      <c r="AA121" s="56" t="s">
        <v>512</v>
      </c>
      <c r="AB121" s="117">
        <v>411202998</v>
      </c>
      <c r="AC121" s="31" t="s">
        <v>1553</v>
      </c>
      <c r="AD121" s="29">
        <v>1200</v>
      </c>
    </row>
    <row r="122" spans="1:16384" ht="15" customHeight="1">
      <c r="A122" s="24" t="s">
        <v>29</v>
      </c>
      <c r="B122" s="24">
        <v>9</v>
      </c>
      <c r="C122" s="24">
        <v>7</v>
      </c>
      <c r="D122" s="56" t="s">
        <v>732</v>
      </c>
      <c r="E122" s="24">
        <v>8583484</v>
      </c>
      <c r="F122" s="82" t="s">
        <v>29</v>
      </c>
      <c r="G122" s="56" t="s">
        <v>1555</v>
      </c>
      <c r="H122" s="56" t="s">
        <v>153</v>
      </c>
      <c r="I122" s="147">
        <v>0</v>
      </c>
      <c r="J122" s="153">
        <v>1</v>
      </c>
      <c r="K122" s="153">
        <v>0</v>
      </c>
      <c r="L122" s="153">
        <v>1</v>
      </c>
      <c r="M122" s="161">
        <v>0.3</v>
      </c>
      <c r="N122" s="153">
        <v>7</v>
      </c>
      <c r="O122" s="161">
        <v>0.7</v>
      </c>
      <c r="P122" s="153">
        <v>8</v>
      </c>
      <c r="Q122" s="149">
        <f t="shared" si="7"/>
        <v>1</v>
      </c>
      <c r="R122" s="56" t="s">
        <v>1217</v>
      </c>
      <c r="S122" s="54" t="s">
        <v>1556</v>
      </c>
      <c r="T122" s="54" t="s">
        <v>1557</v>
      </c>
      <c r="U122" s="56" t="s">
        <v>111</v>
      </c>
      <c r="V122" s="94">
        <v>39907</v>
      </c>
      <c r="W122" s="25"/>
      <c r="X122" s="29">
        <v>417533124</v>
      </c>
      <c r="Y122" s="59" t="s">
        <v>1514</v>
      </c>
      <c r="Z122" s="56" t="s">
        <v>1558</v>
      </c>
      <c r="AA122" s="56" t="s">
        <v>80</v>
      </c>
      <c r="AB122" s="117">
        <v>775713304</v>
      </c>
      <c r="AC122" s="31" t="s">
        <v>1514</v>
      </c>
      <c r="AD122" s="29">
        <v>1</v>
      </c>
    </row>
    <row r="123" spans="1:16384" ht="15" customHeight="1">
      <c r="A123" s="37" t="s">
        <v>29</v>
      </c>
      <c r="B123" s="37">
        <v>9</v>
      </c>
      <c r="C123" s="37">
        <v>7</v>
      </c>
      <c r="D123" s="59" t="s">
        <v>1631</v>
      </c>
      <c r="E123" s="37">
        <v>8965231</v>
      </c>
      <c r="F123" s="37" t="s">
        <v>29</v>
      </c>
      <c r="G123" s="59" t="s">
        <v>2039</v>
      </c>
      <c r="H123" s="59" t="s">
        <v>289</v>
      </c>
      <c r="I123" s="149">
        <v>0</v>
      </c>
      <c r="J123" s="149">
        <v>1</v>
      </c>
      <c r="K123" s="151">
        <v>5</v>
      </c>
      <c r="L123" s="149">
        <v>4</v>
      </c>
      <c r="M123" s="150">
        <v>0.5</v>
      </c>
      <c r="N123" s="149">
        <v>2</v>
      </c>
      <c r="O123" s="150">
        <v>0.2</v>
      </c>
      <c r="P123" s="149">
        <f>L123+N123</f>
        <v>6</v>
      </c>
      <c r="Q123" s="149">
        <f t="shared" si="7"/>
        <v>0.7</v>
      </c>
      <c r="R123" s="59" t="s">
        <v>2176</v>
      </c>
      <c r="S123" s="59" t="s">
        <v>1634</v>
      </c>
      <c r="T123" s="59" t="s">
        <v>2508</v>
      </c>
      <c r="U123" s="59" t="s">
        <v>37</v>
      </c>
      <c r="V123" s="93">
        <v>39083</v>
      </c>
      <c r="W123" s="37"/>
      <c r="X123" s="61">
        <v>475216504</v>
      </c>
      <c r="Y123" s="59" t="s">
        <v>1636</v>
      </c>
      <c r="Z123" s="59" t="s">
        <v>1637</v>
      </c>
      <c r="AA123" s="59" t="s">
        <v>118</v>
      </c>
      <c r="AB123" s="118">
        <v>475216504</v>
      </c>
      <c r="AC123" s="31" t="s">
        <v>1636</v>
      </c>
      <c r="AD123" s="61">
        <v>1</v>
      </c>
    </row>
    <row r="124" spans="1:16384">
      <c r="A124" s="37" t="s">
        <v>29</v>
      </c>
      <c r="B124" s="37">
        <v>9</v>
      </c>
      <c r="C124" s="37">
        <v>7</v>
      </c>
      <c r="D124" s="59" t="s">
        <v>828</v>
      </c>
      <c r="E124" s="37">
        <v>8228347</v>
      </c>
      <c r="F124" s="37" t="s">
        <v>29</v>
      </c>
      <c r="G124" s="59" t="s">
        <v>159</v>
      </c>
      <c r="H124" s="59" t="s">
        <v>2121</v>
      </c>
      <c r="I124" s="147">
        <v>0</v>
      </c>
      <c r="J124" s="147">
        <v>5</v>
      </c>
      <c r="K124" s="159">
        <v>5</v>
      </c>
      <c r="L124" s="147">
        <v>6</v>
      </c>
      <c r="M124" s="217">
        <v>0.45</v>
      </c>
      <c r="N124" s="147">
        <v>1</v>
      </c>
      <c r="O124" s="217">
        <v>1</v>
      </c>
      <c r="P124" s="147">
        <f>L124+N124</f>
        <v>7</v>
      </c>
      <c r="Q124" s="150">
        <f t="shared" si="7"/>
        <v>1.45</v>
      </c>
      <c r="R124" s="59" t="s">
        <v>2185</v>
      </c>
      <c r="S124" s="59" t="s">
        <v>830</v>
      </c>
      <c r="T124" s="59" t="s">
        <v>1029</v>
      </c>
      <c r="U124" s="59" t="s">
        <v>56</v>
      </c>
      <c r="V124" s="93">
        <v>41091</v>
      </c>
      <c r="W124" s="59"/>
      <c r="X124" s="61">
        <v>417837323</v>
      </c>
      <c r="Y124" s="59" t="s">
        <v>832</v>
      </c>
      <c r="Z124" s="59" t="s">
        <v>833</v>
      </c>
      <c r="AA124" s="59" t="s">
        <v>512</v>
      </c>
      <c r="AB124" s="118">
        <v>417837323</v>
      </c>
      <c r="AC124" s="31" t="s">
        <v>832</v>
      </c>
      <c r="AD124" s="61">
        <v>5</v>
      </c>
      <c r="AE124" s="8"/>
    </row>
    <row r="125" spans="1:16384">
      <c r="A125" s="37" t="s">
        <v>29</v>
      </c>
      <c r="B125" s="37">
        <v>9</v>
      </c>
      <c r="C125" s="37">
        <v>7</v>
      </c>
      <c r="D125" s="59" t="s">
        <v>990</v>
      </c>
      <c r="E125" s="37">
        <v>8381611</v>
      </c>
      <c r="F125" s="37" t="s">
        <v>29</v>
      </c>
      <c r="G125" s="59" t="s">
        <v>411</v>
      </c>
      <c r="H125" s="59" t="s">
        <v>44</v>
      </c>
      <c r="I125" s="149">
        <v>0</v>
      </c>
      <c r="J125" s="149">
        <v>10</v>
      </c>
      <c r="K125" s="151">
        <v>10</v>
      </c>
      <c r="L125" s="149">
        <v>3</v>
      </c>
      <c r="M125" s="150">
        <v>1.1000000000000001</v>
      </c>
      <c r="N125" s="149">
        <v>1</v>
      </c>
      <c r="O125" s="150">
        <v>0.1</v>
      </c>
      <c r="P125" s="149">
        <f>L125+N125</f>
        <v>4</v>
      </c>
      <c r="Q125" s="149">
        <f t="shared" si="7"/>
        <v>1.2000000000000002</v>
      </c>
      <c r="R125" s="59" t="s">
        <v>2185</v>
      </c>
      <c r="S125" s="59" t="s">
        <v>2533</v>
      </c>
      <c r="T125" s="59" t="s">
        <v>991</v>
      </c>
      <c r="U125" s="59" t="s">
        <v>76</v>
      </c>
      <c r="V125" s="93">
        <v>39326</v>
      </c>
      <c r="W125" s="37"/>
      <c r="X125" s="61">
        <v>608344700</v>
      </c>
      <c r="Y125" s="59" t="s">
        <v>992</v>
      </c>
      <c r="Z125" s="59" t="s">
        <v>993</v>
      </c>
      <c r="AA125" s="59" t="s">
        <v>118</v>
      </c>
      <c r="AB125" s="118">
        <v>608144700</v>
      </c>
      <c r="AC125" s="31" t="s">
        <v>994</v>
      </c>
      <c r="AD125" s="61">
        <v>20</v>
      </c>
    </row>
    <row r="126" spans="1:16384">
      <c r="A126" s="37" t="s">
        <v>29</v>
      </c>
      <c r="B126" s="37">
        <v>9</v>
      </c>
      <c r="C126" s="37">
        <v>7</v>
      </c>
      <c r="D126" s="59" t="s">
        <v>1197</v>
      </c>
      <c r="E126" s="37">
        <v>9118818</v>
      </c>
      <c r="F126" s="37" t="s">
        <v>29</v>
      </c>
      <c r="G126" s="59" t="s">
        <v>1198</v>
      </c>
      <c r="H126" s="59" t="s">
        <v>93</v>
      </c>
      <c r="I126" s="149">
        <v>0</v>
      </c>
      <c r="J126" s="149">
        <v>2</v>
      </c>
      <c r="K126" s="151">
        <v>35</v>
      </c>
      <c r="L126" s="149">
        <v>2</v>
      </c>
      <c r="M126" s="150">
        <v>0.4</v>
      </c>
      <c r="N126" s="149">
        <v>1</v>
      </c>
      <c r="O126" s="150">
        <v>0.1</v>
      </c>
      <c r="P126" s="149">
        <f>L126+N126</f>
        <v>3</v>
      </c>
      <c r="Q126" s="149">
        <f t="shared" si="7"/>
        <v>0.5</v>
      </c>
      <c r="R126" s="59" t="s">
        <v>2185</v>
      </c>
      <c r="S126" s="59" t="s">
        <v>2531</v>
      </c>
      <c r="T126" s="59" t="s">
        <v>2532</v>
      </c>
      <c r="U126" s="59" t="s">
        <v>37</v>
      </c>
      <c r="V126" s="93">
        <v>39083</v>
      </c>
      <c r="W126" s="37"/>
      <c r="X126" s="61">
        <v>774539830</v>
      </c>
      <c r="Y126" s="59" t="s">
        <v>1578</v>
      </c>
      <c r="Z126" s="59" t="s">
        <v>1579</v>
      </c>
      <c r="AA126" s="59" t="s">
        <v>1580</v>
      </c>
      <c r="AB126" s="118">
        <v>774539830</v>
      </c>
      <c r="AC126" s="31" t="s">
        <v>1578</v>
      </c>
      <c r="AD126" s="61">
        <v>2</v>
      </c>
    </row>
    <row r="127" spans="1:16384" ht="15" customHeight="1">
      <c r="A127" s="24" t="s">
        <v>29</v>
      </c>
      <c r="B127" s="24">
        <v>9</v>
      </c>
      <c r="C127" s="24">
        <v>7</v>
      </c>
      <c r="D127" s="56" t="s">
        <v>1199</v>
      </c>
      <c r="E127" s="24">
        <v>9462377</v>
      </c>
      <c r="F127" s="24" t="s">
        <v>29</v>
      </c>
      <c r="G127" s="56" t="s">
        <v>1672</v>
      </c>
      <c r="H127" s="56" t="s">
        <v>153</v>
      </c>
      <c r="I127" s="153">
        <v>0</v>
      </c>
      <c r="J127" s="153">
        <v>1</v>
      </c>
      <c r="K127" s="153">
        <v>15</v>
      </c>
      <c r="L127" s="153">
        <v>1</v>
      </c>
      <c r="M127" s="161">
        <v>0.5</v>
      </c>
      <c r="N127" s="153">
        <v>2</v>
      </c>
      <c r="O127" s="161">
        <v>0.2</v>
      </c>
      <c r="P127" s="153">
        <f>L127+N127</f>
        <v>3</v>
      </c>
      <c r="Q127" s="153">
        <f t="shared" si="7"/>
        <v>0.7</v>
      </c>
      <c r="R127" s="56" t="s">
        <v>2185</v>
      </c>
      <c r="S127" s="56" t="s">
        <v>1545</v>
      </c>
      <c r="T127" s="56" t="s">
        <v>2530</v>
      </c>
      <c r="U127" s="56" t="s">
        <v>76</v>
      </c>
      <c r="V127" s="93">
        <v>39448</v>
      </c>
      <c r="W127" s="56"/>
      <c r="X127" s="29">
        <v>472745159</v>
      </c>
      <c r="Y127" s="59" t="s">
        <v>1231</v>
      </c>
      <c r="Z127" s="56" t="s">
        <v>1547</v>
      </c>
      <c r="AA127" s="56" t="s">
        <v>1233</v>
      </c>
      <c r="AB127" s="117">
        <v>739456465</v>
      </c>
      <c r="AC127" s="31" t="s">
        <v>1548</v>
      </c>
      <c r="AD127" s="29">
        <v>15</v>
      </c>
    </row>
    <row r="128" spans="1:16384">
      <c r="A128" s="37" t="s">
        <v>29</v>
      </c>
      <c r="B128" s="37">
        <v>9</v>
      </c>
      <c r="C128" s="37">
        <v>7</v>
      </c>
      <c r="D128" s="59" t="s">
        <v>998</v>
      </c>
      <c r="E128" s="37">
        <v>1275249</v>
      </c>
      <c r="F128" s="37" t="s">
        <v>29</v>
      </c>
      <c r="G128" s="59" t="s">
        <v>498</v>
      </c>
      <c r="H128" s="59" t="s">
        <v>299</v>
      </c>
      <c r="I128" s="149">
        <v>0</v>
      </c>
      <c r="J128" s="149">
        <v>1</v>
      </c>
      <c r="K128" s="151">
        <v>7</v>
      </c>
      <c r="L128" s="149">
        <v>2</v>
      </c>
      <c r="M128" s="150">
        <v>1.5</v>
      </c>
      <c r="N128" s="149">
        <v>7</v>
      </c>
      <c r="O128" s="150">
        <v>0.25</v>
      </c>
      <c r="P128" s="149">
        <f>(L128+N128)</f>
        <v>9</v>
      </c>
      <c r="Q128" s="150">
        <f t="shared" si="7"/>
        <v>1.75</v>
      </c>
      <c r="R128" s="59" t="s">
        <v>2196</v>
      </c>
      <c r="S128" s="59" t="s">
        <v>1594</v>
      </c>
      <c r="T128" s="59" t="s">
        <v>1595</v>
      </c>
      <c r="U128" s="59" t="s">
        <v>37</v>
      </c>
      <c r="V128" s="93">
        <v>39083</v>
      </c>
      <c r="W128" s="37"/>
      <c r="X128" s="61">
        <v>417570306</v>
      </c>
      <c r="Y128" s="59" t="s">
        <v>2540</v>
      </c>
      <c r="Z128" s="59" t="s">
        <v>2541</v>
      </c>
      <c r="AA128" s="59" t="s">
        <v>2537</v>
      </c>
      <c r="AB128" s="118">
        <v>417570306</v>
      </c>
      <c r="AC128" s="31" t="s">
        <v>2540</v>
      </c>
      <c r="AD128" s="61">
        <v>7</v>
      </c>
    </row>
    <row r="129" spans="1:30" ht="15" customHeight="1">
      <c r="A129" s="24" t="s">
        <v>29</v>
      </c>
      <c r="B129" s="24">
        <v>9</v>
      </c>
      <c r="C129" s="24">
        <v>7</v>
      </c>
      <c r="D129" s="56" t="s">
        <v>1199</v>
      </c>
      <c r="E129" s="24">
        <v>2046626</v>
      </c>
      <c r="F129" s="24" t="s">
        <v>29</v>
      </c>
      <c r="G129" s="56" t="s">
        <v>1672</v>
      </c>
      <c r="H129" s="56" t="s">
        <v>153</v>
      </c>
      <c r="I129" s="153">
        <v>0</v>
      </c>
      <c r="J129" s="153">
        <v>1</v>
      </c>
      <c r="K129" s="153">
        <v>17</v>
      </c>
      <c r="L129" s="153">
        <v>3</v>
      </c>
      <c r="M129" s="161">
        <v>2</v>
      </c>
      <c r="N129" s="153">
        <v>6</v>
      </c>
      <c r="O129" s="161">
        <v>1</v>
      </c>
      <c r="P129" s="153">
        <f>(L129+N129)</f>
        <v>9</v>
      </c>
      <c r="Q129" s="153">
        <f t="shared" si="7"/>
        <v>3</v>
      </c>
      <c r="R129" s="56" t="s">
        <v>2196</v>
      </c>
      <c r="S129" s="56" t="s">
        <v>1545</v>
      </c>
      <c r="T129" s="56" t="s">
        <v>2530</v>
      </c>
      <c r="U129" s="56" t="s">
        <v>76</v>
      </c>
      <c r="V129" s="93">
        <v>39814</v>
      </c>
      <c r="W129" s="56"/>
      <c r="X129" s="29">
        <v>472745159</v>
      </c>
      <c r="Y129" s="59" t="s">
        <v>1231</v>
      </c>
      <c r="Z129" s="56" t="s">
        <v>1547</v>
      </c>
      <c r="AA129" s="56" t="s">
        <v>1233</v>
      </c>
      <c r="AB129" s="117">
        <v>739456465</v>
      </c>
      <c r="AC129" s="31" t="s">
        <v>1548</v>
      </c>
      <c r="AD129" s="29">
        <v>17</v>
      </c>
    </row>
    <row r="130" spans="1:30" ht="15" customHeight="1">
      <c r="A130" s="24" t="s">
        <v>29</v>
      </c>
      <c r="B130" s="24">
        <v>9</v>
      </c>
      <c r="C130" s="24">
        <v>7</v>
      </c>
      <c r="D130" s="56" t="s">
        <v>998</v>
      </c>
      <c r="E130" s="24">
        <v>2981921</v>
      </c>
      <c r="F130" s="24" t="s">
        <v>29</v>
      </c>
      <c r="G130" s="56" t="s">
        <v>498</v>
      </c>
      <c r="H130" s="56" t="s">
        <v>299</v>
      </c>
      <c r="I130" s="153">
        <v>0</v>
      </c>
      <c r="J130" s="153">
        <v>1</v>
      </c>
      <c r="K130" s="153">
        <v>7</v>
      </c>
      <c r="L130" s="153">
        <v>2</v>
      </c>
      <c r="M130" s="161">
        <v>1.5</v>
      </c>
      <c r="N130" s="153">
        <v>7</v>
      </c>
      <c r="O130" s="161">
        <v>0.25</v>
      </c>
      <c r="P130" s="153">
        <f>(L130+N130)</f>
        <v>9</v>
      </c>
      <c r="Q130" s="153">
        <f t="shared" si="7"/>
        <v>1.75</v>
      </c>
      <c r="R130" s="56" t="s">
        <v>2196</v>
      </c>
      <c r="S130" s="56" t="s">
        <v>1005</v>
      </c>
      <c r="T130" s="56" t="s">
        <v>1586</v>
      </c>
      <c r="U130" s="56" t="s">
        <v>37</v>
      </c>
      <c r="V130" s="93">
        <v>39083</v>
      </c>
      <c r="W130" s="24"/>
      <c r="X130" s="29">
        <v>417861537</v>
      </c>
      <c r="Y130" s="59" t="s">
        <v>2538</v>
      </c>
      <c r="Z130" s="56" t="s">
        <v>2539</v>
      </c>
      <c r="AA130" s="56" t="s">
        <v>2537</v>
      </c>
      <c r="AB130" s="117">
        <v>417861537</v>
      </c>
      <c r="AC130" s="31" t="s">
        <v>2538</v>
      </c>
      <c r="AD130" s="61">
        <v>7</v>
      </c>
    </row>
    <row r="131" spans="1:30" ht="15" customHeight="1">
      <c r="A131" s="24" t="s">
        <v>29</v>
      </c>
      <c r="B131" s="24">
        <v>9</v>
      </c>
      <c r="C131" s="24">
        <v>7</v>
      </c>
      <c r="D131" s="56" t="s">
        <v>998</v>
      </c>
      <c r="E131" s="24">
        <v>9750157</v>
      </c>
      <c r="F131" s="24" t="s">
        <v>29</v>
      </c>
      <c r="G131" s="56" t="s">
        <v>498</v>
      </c>
      <c r="H131" s="56" t="s">
        <v>299</v>
      </c>
      <c r="I131" s="153">
        <v>0</v>
      </c>
      <c r="J131" s="153">
        <v>1</v>
      </c>
      <c r="K131" s="153">
        <v>7</v>
      </c>
      <c r="L131" s="153">
        <v>2</v>
      </c>
      <c r="M131" s="161">
        <v>1.5</v>
      </c>
      <c r="N131" s="153">
        <v>7</v>
      </c>
      <c r="O131" s="161">
        <v>0.25</v>
      </c>
      <c r="P131" s="153">
        <f>(L131+N131)</f>
        <v>9</v>
      </c>
      <c r="Q131" s="153">
        <f t="shared" si="7"/>
        <v>1.75</v>
      </c>
      <c r="R131" s="56" t="s">
        <v>2196</v>
      </c>
      <c r="S131" s="56" t="s">
        <v>1599</v>
      </c>
      <c r="T131" s="56" t="s">
        <v>2534</v>
      </c>
      <c r="U131" s="56" t="s">
        <v>37</v>
      </c>
      <c r="V131" s="93">
        <v>39083</v>
      </c>
      <c r="W131" s="24"/>
      <c r="X131" s="29">
        <v>417562250</v>
      </c>
      <c r="Y131" s="59" t="s">
        <v>2535</v>
      </c>
      <c r="Z131" s="56" t="s">
        <v>2536</v>
      </c>
      <c r="AA131" s="56" t="s">
        <v>2537</v>
      </c>
      <c r="AB131" s="117">
        <v>417562250</v>
      </c>
      <c r="AC131" s="31" t="s">
        <v>2535</v>
      </c>
      <c r="AD131" s="61">
        <v>7</v>
      </c>
    </row>
    <row r="132" spans="1:30" ht="15" customHeight="1">
      <c r="A132" s="24" t="s">
        <v>29</v>
      </c>
      <c r="B132" s="24">
        <v>9</v>
      </c>
      <c r="C132" s="24">
        <v>7</v>
      </c>
      <c r="D132" s="56" t="s">
        <v>998</v>
      </c>
      <c r="E132" s="24">
        <v>4064347</v>
      </c>
      <c r="F132" s="24" t="s">
        <v>29</v>
      </c>
      <c r="G132" s="56" t="s">
        <v>498</v>
      </c>
      <c r="H132" s="56" t="s">
        <v>299</v>
      </c>
      <c r="I132" s="153">
        <v>0</v>
      </c>
      <c r="J132" s="153">
        <v>1</v>
      </c>
      <c r="K132" s="153">
        <v>7</v>
      </c>
      <c r="L132" s="153">
        <v>1</v>
      </c>
      <c r="M132" s="161">
        <v>1</v>
      </c>
      <c r="N132" s="153">
        <v>7</v>
      </c>
      <c r="O132" s="161">
        <v>0.25</v>
      </c>
      <c r="P132" s="153">
        <v>8</v>
      </c>
      <c r="Q132" s="153">
        <v>1.25</v>
      </c>
      <c r="R132" s="56" t="s">
        <v>1261</v>
      </c>
      <c r="S132" s="56" t="s">
        <v>1594</v>
      </c>
      <c r="T132" s="56" t="s">
        <v>1595</v>
      </c>
      <c r="U132" s="56" t="s">
        <v>37</v>
      </c>
      <c r="V132" s="93">
        <v>39083</v>
      </c>
      <c r="W132" s="24"/>
      <c r="X132" s="29">
        <v>417570306</v>
      </c>
      <c r="Y132" s="59" t="s">
        <v>1596</v>
      </c>
      <c r="Z132" s="56" t="s">
        <v>1597</v>
      </c>
      <c r="AA132" s="56" t="s">
        <v>1598</v>
      </c>
      <c r="AB132" s="117">
        <v>417570306</v>
      </c>
      <c r="AC132" s="31" t="s">
        <v>1596</v>
      </c>
      <c r="AD132" s="29">
        <v>1</v>
      </c>
    </row>
    <row r="133" spans="1:30" s="92" customFormat="1" ht="15" customHeight="1">
      <c r="A133" s="24" t="s">
        <v>29</v>
      </c>
      <c r="B133" s="24">
        <v>9</v>
      </c>
      <c r="C133" s="24">
        <v>7</v>
      </c>
      <c r="D133" s="56" t="s">
        <v>998</v>
      </c>
      <c r="E133" s="24">
        <v>6485162</v>
      </c>
      <c r="F133" s="24" t="s">
        <v>29</v>
      </c>
      <c r="G133" s="56" t="s">
        <v>498</v>
      </c>
      <c r="H133" s="56" t="s">
        <v>144</v>
      </c>
      <c r="I133" s="153">
        <v>0</v>
      </c>
      <c r="J133" s="153">
        <v>1</v>
      </c>
      <c r="K133" s="153">
        <v>7</v>
      </c>
      <c r="L133" s="153">
        <v>1</v>
      </c>
      <c r="M133" s="161">
        <v>1</v>
      </c>
      <c r="N133" s="153">
        <v>7</v>
      </c>
      <c r="O133" s="161">
        <v>0.25</v>
      </c>
      <c r="P133" s="153">
        <v>8</v>
      </c>
      <c r="Q133" s="153">
        <v>1.25</v>
      </c>
      <c r="R133" s="56" t="s">
        <v>1261</v>
      </c>
      <c r="S133" s="56" t="s">
        <v>1010</v>
      </c>
      <c r="T133" s="56" t="s">
        <v>1590</v>
      </c>
      <c r="U133" s="56" t="s">
        <v>37</v>
      </c>
      <c r="V133" s="93">
        <v>39083</v>
      </c>
      <c r="W133" s="24"/>
      <c r="X133" s="29">
        <v>417533118</v>
      </c>
      <c r="Y133" s="59" t="s">
        <v>1001</v>
      </c>
      <c r="Z133" s="56" t="s">
        <v>1591</v>
      </c>
      <c r="AA133" s="56" t="s">
        <v>1592</v>
      </c>
      <c r="AB133" s="117">
        <v>602266895</v>
      </c>
      <c r="AC133" s="31" t="s">
        <v>1001</v>
      </c>
      <c r="AD133" s="29">
        <v>1</v>
      </c>
    </row>
    <row r="134" spans="1:30">
      <c r="A134" s="8" t="s">
        <v>29</v>
      </c>
      <c r="B134" s="17">
        <v>5</v>
      </c>
      <c r="C134" s="19">
        <v>8</v>
      </c>
      <c r="D134" s="22" t="s">
        <v>82</v>
      </c>
      <c r="E134" s="8">
        <v>3192313</v>
      </c>
      <c r="F134" s="8" t="s">
        <v>29</v>
      </c>
      <c r="G134" s="22" t="s">
        <v>128</v>
      </c>
      <c r="H134" s="22" t="s">
        <v>129</v>
      </c>
      <c r="I134" s="148">
        <v>0</v>
      </c>
      <c r="J134" s="148">
        <v>2</v>
      </c>
      <c r="K134" s="151" t="s">
        <v>130</v>
      </c>
      <c r="L134" s="149">
        <v>5</v>
      </c>
      <c r="M134" s="150">
        <v>3.13</v>
      </c>
      <c r="N134" s="149">
        <v>3</v>
      </c>
      <c r="O134" s="150">
        <v>0.52500000000000002</v>
      </c>
      <c r="P134" s="149">
        <f t="shared" ref="P134:Q137" si="9">SUM(L134,N134)</f>
        <v>8</v>
      </c>
      <c r="Q134" s="150">
        <f t="shared" si="9"/>
        <v>3.6549999999999998</v>
      </c>
      <c r="R134" s="51" t="s">
        <v>131</v>
      </c>
      <c r="S134" s="22" t="s">
        <v>132</v>
      </c>
      <c r="T134" s="22" t="s">
        <v>133</v>
      </c>
      <c r="U134" s="22" t="s">
        <v>37</v>
      </c>
      <c r="V134" s="98">
        <v>39083</v>
      </c>
      <c r="W134" s="16"/>
      <c r="X134" s="7">
        <v>736482237</v>
      </c>
      <c r="Y134" s="59" t="s">
        <v>134</v>
      </c>
      <c r="Z134" s="22" t="s">
        <v>88</v>
      </c>
      <c r="AA134" s="22" t="s">
        <v>89</v>
      </c>
      <c r="AB134" s="99">
        <v>736482254</v>
      </c>
      <c r="AC134" s="31" t="s">
        <v>135</v>
      </c>
      <c r="AD134" s="7">
        <v>8</v>
      </c>
    </row>
    <row r="135" spans="1:30" ht="15" customHeight="1">
      <c r="A135" s="19" t="s">
        <v>29</v>
      </c>
      <c r="B135" s="8">
        <v>4</v>
      </c>
      <c r="C135" s="8">
        <v>8</v>
      </c>
      <c r="D135" s="45" t="s">
        <v>1102</v>
      </c>
      <c r="E135" s="8">
        <v>1201084</v>
      </c>
      <c r="F135" s="17" t="s">
        <v>29</v>
      </c>
      <c r="G135" s="22" t="s">
        <v>159</v>
      </c>
      <c r="H135" s="22" t="s">
        <v>289</v>
      </c>
      <c r="I135" s="148">
        <v>0</v>
      </c>
      <c r="J135" s="148">
        <v>1</v>
      </c>
      <c r="K135" s="157">
        <v>3</v>
      </c>
      <c r="L135" s="149">
        <v>1</v>
      </c>
      <c r="M135" s="150">
        <v>1</v>
      </c>
      <c r="N135" s="149">
        <v>11</v>
      </c>
      <c r="O135" s="150">
        <v>0.45</v>
      </c>
      <c r="P135" s="149">
        <f t="shared" si="9"/>
        <v>12</v>
      </c>
      <c r="Q135" s="149">
        <f t="shared" si="9"/>
        <v>1.45</v>
      </c>
      <c r="R135" s="51" t="s">
        <v>146</v>
      </c>
      <c r="S135" s="22" t="s">
        <v>1103</v>
      </c>
      <c r="T135" s="22" t="s">
        <v>1104</v>
      </c>
      <c r="U135" s="22" t="s">
        <v>56</v>
      </c>
      <c r="V135" s="98">
        <v>39814</v>
      </c>
      <c r="W135" s="16"/>
      <c r="X135" s="7">
        <v>472772141</v>
      </c>
      <c r="Y135" s="59" t="s">
        <v>1105</v>
      </c>
      <c r="Z135" s="22" t="s">
        <v>1106</v>
      </c>
      <c r="AA135" s="22" t="s">
        <v>229</v>
      </c>
      <c r="AB135" s="99">
        <v>723360768</v>
      </c>
      <c r="AC135" s="31" t="s">
        <v>1105</v>
      </c>
      <c r="AD135" s="7">
        <v>3</v>
      </c>
    </row>
    <row r="136" spans="1:30" ht="15" customHeight="1">
      <c r="A136" s="18" t="s">
        <v>71</v>
      </c>
      <c r="B136" s="8">
        <v>4</v>
      </c>
      <c r="C136" s="8">
        <v>8</v>
      </c>
      <c r="D136" s="45" t="s">
        <v>1058</v>
      </c>
      <c r="E136" s="17">
        <v>7646043</v>
      </c>
      <c r="F136" s="17" t="s">
        <v>29</v>
      </c>
      <c r="G136" s="45" t="s">
        <v>1059</v>
      </c>
      <c r="H136" s="45" t="s">
        <v>1115</v>
      </c>
      <c r="I136" s="148">
        <v>0</v>
      </c>
      <c r="J136" s="148">
        <v>1</v>
      </c>
      <c r="K136" s="151" t="s">
        <v>2743</v>
      </c>
      <c r="L136" s="149">
        <v>5</v>
      </c>
      <c r="M136" s="150">
        <v>4</v>
      </c>
      <c r="N136" s="149">
        <v>4</v>
      </c>
      <c r="O136" s="150">
        <v>1.65</v>
      </c>
      <c r="P136" s="149">
        <f t="shared" si="9"/>
        <v>9</v>
      </c>
      <c r="Q136" s="149">
        <f t="shared" si="9"/>
        <v>5.65</v>
      </c>
      <c r="R136" s="51" t="s">
        <v>146</v>
      </c>
      <c r="S136" s="51" t="s">
        <v>1116</v>
      </c>
      <c r="T136" s="22" t="s">
        <v>1117</v>
      </c>
      <c r="U136" s="22" t="s">
        <v>37</v>
      </c>
      <c r="V136" s="98">
        <v>41883</v>
      </c>
      <c r="W136" s="16"/>
      <c r="X136" s="7">
        <v>724280108</v>
      </c>
      <c r="Y136" s="59" t="s">
        <v>1061</v>
      </c>
      <c r="Z136" s="22" t="s">
        <v>1062</v>
      </c>
      <c r="AA136" s="22" t="s">
        <v>80</v>
      </c>
      <c r="AB136" s="99">
        <v>724280108</v>
      </c>
      <c r="AC136" s="31" t="s">
        <v>1061</v>
      </c>
      <c r="AD136" s="7">
        <v>4</v>
      </c>
    </row>
    <row r="137" spans="1:30" ht="15" customHeight="1">
      <c r="A137" s="19" t="s">
        <v>29</v>
      </c>
      <c r="B137" s="8">
        <v>4</v>
      </c>
      <c r="C137" s="8">
        <v>8</v>
      </c>
      <c r="D137" s="45" t="s">
        <v>1107</v>
      </c>
      <c r="E137" s="8">
        <v>9930089</v>
      </c>
      <c r="F137" s="17" t="s">
        <v>29</v>
      </c>
      <c r="G137" s="22" t="s">
        <v>159</v>
      </c>
      <c r="H137" s="22" t="s">
        <v>289</v>
      </c>
      <c r="I137" s="148">
        <v>0</v>
      </c>
      <c r="J137" s="148">
        <v>3</v>
      </c>
      <c r="K137" s="149">
        <v>14</v>
      </c>
      <c r="L137" s="149">
        <v>3</v>
      </c>
      <c r="M137" s="150">
        <v>3</v>
      </c>
      <c r="N137" s="149">
        <v>11</v>
      </c>
      <c r="O137" s="150">
        <v>3.75</v>
      </c>
      <c r="P137" s="149">
        <f t="shared" si="9"/>
        <v>14</v>
      </c>
      <c r="Q137" s="149">
        <f t="shared" si="9"/>
        <v>6.75</v>
      </c>
      <c r="R137" s="51" t="s">
        <v>146</v>
      </c>
      <c r="S137" s="22" t="s">
        <v>1108</v>
      </c>
      <c r="T137" s="22" t="s">
        <v>1109</v>
      </c>
      <c r="U137" s="22" t="s">
        <v>56</v>
      </c>
      <c r="V137" s="98">
        <v>39814</v>
      </c>
      <c r="W137" s="16"/>
      <c r="X137" s="7">
        <v>475666621</v>
      </c>
      <c r="Y137" s="59" t="s">
        <v>1110</v>
      </c>
      <c r="Z137" s="22" t="s">
        <v>1111</v>
      </c>
      <c r="AA137" s="22" t="s">
        <v>1112</v>
      </c>
      <c r="AB137" s="99" t="s">
        <v>1113</v>
      </c>
      <c r="AC137" s="31" t="s">
        <v>1114</v>
      </c>
      <c r="AD137" s="7">
        <v>14</v>
      </c>
    </row>
    <row r="138" spans="1:30" ht="15" customHeight="1">
      <c r="A138" s="8" t="s">
        <v>29</v>
      </c>
      <c r="B138" s="8">
        <v>1</v>
      </c>
      <c r="C138" s="8">
        <v>8</v>
      </c>
      <c r="D138" s="22" t="s">
        <v>1650</v>
      </c>
      <c r="E138" s="8">
        <v>9381472</v>
      </c>
      <c r="F138" s="8" t="s">
        <v>29</v>
      </c>
      <c r="G138" s="22" t="s">
        <v>1698</v>
      </c>
      <c r="H138" s="22" t="s">
        <v>203</v>
      </c>
      <c r="I138" s="149">
        <v>0</v>
      </c>
      <c r="J138" s="149">
        <v>2</v>
      </c>
      <c r="K138" s="149">
        <v>2</v>
      </c>
      <c r="L138" s="149">
        <v>3</v>
      </c>
      <c r="M138" s="150">
        <v>2</v>
      </c>
      <c r="N138" s="149">
        <v>4</v>
      </c>
      <c r="O138" s="150">
        <v>0.95</v>
      </c>
      <c r="P138" s="149">
        <f t="shared" ref="P138:P145" si="10">L138+N138</f>
        <v>7</v>
      </c>
      <c r="Q138" s="149">
        <f t="shared" ref="Q138:Q146" si="11">SUM(M138,O138)</f>
        <v>2.95</v>
      </c>
      <c r="R138" s="22" t="s">
        <v>2273</v>
      </c>
      <c r="S138" s="22" t="s">
        <v>2548</v>
      </c>
      <c r="T138" s="22" t="s">
        <v>2549</v>
      </c>
      <c r="U138" s="22" t="s">
        <v>37</v>
      </c>
      <c r="V138" s="98">
        <v>39083</v>
      </c>
      <c r="W138" s="8"/>
      <c r="X138" s="7">
        <v>475603390</v>
      </c>
      <c r="Y138" s="59" t="s">
        <v>1653</v>
      </c>
      <c r="Z138" s="22" t="s">
        <v>2550</v>
      </c>
      <c r="AA138" s="22" t="s">
        <v>2551</v>
      </c>
      <c r="AB138" s="99">
        <v>472743835</v>
      </c>
      <c r="AC138" s="31" t="s">
        <v>1653</v>
      </c>
      <c r="AD138" s="7">
        <v>9</v>
      </c>
    </row>
    <row r="139" spans="1:30" ht="15" customHeight="1">
      <c r="A139" s="37" t="s">
        <v>29</v>
      </c>
      <c r="B139" s="37">
        <v>1</v>
      </c>
      <c r="C139" s="37">
        <v>8</v>
      </c>
      <c r="D139" s="59" t="s">
        <v>2114</v>
      </c>
      <c r="E139" s="37">
        <v>1014491</v>
      </c>
      <c r="F139" s="37" t="s">
        <v>29</v>
      </c>
      <c r="G139" s="59" t="s">
        <v>1391</v>
      </c>
      <c r="H139" s="59" t="s">
        <v>1735</v>
      </c>
      <c r="I139" s="149">
        <v>0</v>
      </c>
      <c r="J139" s="149">
        <v>1</v>
      </c>
      <c r="K139" s="151">
        <v>15</v>
      </c>
      <c r="L139" s="149">
        <v>5</v>
      </c>
      <c r="M139" s="150">
        <v>4</v>
      </c>
      <c r="N139" s="149">
        <v>1</v>
      </c>
      <c r="O139" s="150">
        <v>0.2</v>
      </c>
      <c r="P139" s="149">
        <f t="shared" si="10"/>
        <v>6</v>
      </c>
      <c r="Q139" s="149">
        <f t="shared" si="11"/>
        <v>4.2</v>
      </c>
      <c r="R139" s="59" t="s">
        <v>2160</v>
      </c>
      <c r="S139" s="59" t="s">
        <v>2579</v>
      </c>
      <c r="T139" s="59" t="s">
        <v>2580</v>
      </c>
      <c r="U139" s="59" t="s">
        <v>37</v>
      </c>
      <c r="V139" s="93">
        <v>41554</v>
      </c>
      <c r="W139" s="37"/>
      <c r="X139" s="61">
        <v>4755017741</v>
      </c>
      <c r="Y139" s="59" t="s">
        <v>2118</v>
      </c>
      <c r="Z139" s="59" t="s">
        <v>2581</v>
      </c>
      <c r="AA139" s="59" t="s">
        <v>2582</v>
      </c>
      <c r="AB139" s="118">
        <v>475501774</v>
      </c>
      <c r="AC139" s="31" t="s">
        <v>2118</v>
      </c>
      <c r="AD139" s="61">
        <v>15</v>
      </c>
    </row>
    <row r="140" spans="1:30" ht="15" customHeight="1">
      <c r="A140" s="19" t="s">
        <v>29</v>
      </c>
      <c r="B140" s="19">
        <v>1</v>
      </c>
      <c r="C140" s="19">
        <v>8</v>
      </c>
      <c r="D140" s="31" t="s">
        <v>2081</v>
      </c>
      <c r="E140" s="19">
        <v>3125201</v>
      </c>
      <c r="F140" s="19" t="s">
        <v>29</v>
      </c>
      <c r="G140" s="31" t="s">
        <v>2576</v>
      </c>
      <c r="H140" s="31" t="s">
        <v>2208</v>
      </c>
      <c r="I140" s="147">
        <v>0</v>
      </c>
      <c r="J140" s="147">
        <v>2</v>
      </c>
      <c r="K140" s="147">
        <v>30</v>
      </c>
      <c r="L140" s="147">
        <v>3</v>
      </c>
      <c r="M140" s="217">
        <v>3</v>
      </c>
      <c r="N140" s="147">
        <v>5</v>
      </c>
      <c r="O140" s="217">
        <v>1</v>
      </c>
      <c r="P140" s="147">
        <f t="shared" si="10"/>
        <v>8</v>
      </c>
      <c r="Q140" s="149">
        <f t="shared" si="11"/>
        <v>4</v>
      </c>
      <c r="R140" s="31" t="s">
        <v>2160</v>
      </c>
      <c r="S140" s="31" t="s">
        <v>2577</v>
      </c>
      <c r="T140" s="31" t="s">
        <v>2108</v>
      </c>
      <c r="U140" s="31" t="s">
        <v>111</v>
      </c>
      <c r="V140" s="95">
        <v>39083</v>
      </c>
      <c r="W140" s="19"/>
      <c r="X140" s="46" t="s">
        <v>2111</v>
      </c>
      <c r="Y140" s="59" t="s">
        <v>2110</v>
      </c>
      <c r="Z140" s="31" t="s">
        <v>2578</v>
      </c>
      <c r="AA140" s="19" t="s">
        <v>80</v>
      </c>
      <c r="AB140" s="120" t="s">
        <v>2111</v>
      </c>
      <c r="AC140" s="31" t="s">
        <v>2110</v>
      </c>
      <c r="AD140" s="46">
        <v>25</v>
      </c>
    </row>
    <row r="141" spans="1:30">
      <c r="A141" s="19" t="s">
        <v>29</v>
      </c>
      <c r="B141" s="19">
        <v>1</v>
      </c>
      <c r="C141" s="19">
        <v>8</v>
      </c>
      <c r="D141" s="31" t="s">
        <v>1821</v>
      </c>
      <c r="E141" s="19">
        <v>3230075</v>
      </c>
      <c r="F141" s="19" t="s">
        <v>29</v>
      </c>
      <c r="G141" s="31" t="s">
        <v>1391</v>
      </c>
      <c r="H141" s="31" t="s">
        <v>1735</v>
      </c>
      <c r="I141" s="147">
        <v>0</v>
      </c>
      <c r="J141" s="147">
        <v>1</v>
      </c>
      <c r="K141" s="147">
        <v>21</v>
      </c>
      <c r="L141" s="147">
        <v>1</v>
      </c>
      <c r="M141" s="217">
        <v>1</v>
      </c>
      <c r="N141" s="147">
        <v>0</v>
      </c>
      <c r="O141" s="217">
        <v>0</v>
      </c>
      <c r="P141" s="147">
        <f t="shared" si="10"/>
        <v>1</v>
      </c>
      <c r="Q141" s="147">
        <f t="shared" si="11"/>
        <v>1</v>
      </c>
      <c r="R141" s="31" t="s">
        <v>2160</v>
      </c>
      <c r="S141" s="31" t="s">
        <v>2552</v>
      </c>
      <c r="T141" s="31" t="s">
        <v>2553</v>
      </c>
      <c r="U141" s="31" t="s">
        <v>37</v>
      </c>
      <c r="V141" s="94">
        <v>41671</v>
      </c>
      <c r="W141" s="19"/>
      <c r="X141" s="46">
        <v>739220251</v>
      </c>
      <c r="Y141" s="59" t="s">
        <v>2554</v>
      </c>
      <c r="Z141" s="31" t="s">
        <v>2555</v>
      </c>
      <c r="AA141" s="31" t="s">
        <v>2101</v>
      </c>
      <c r="AB141" s="120">
        <v>734428394</v>
      </c>
      <c r="AC141" s="31" t="s">
        <v>2100</v>
      </c>
      <c r="AD141" s="46">
        <v>21</v>
      </c>
    </row>
    <row r="142" spans="1:30" ht="15" customHeight="1">
      <c r="A142" s="37" t="s">
        <v>29</v>
      </c>
      <c r="B142" s="37">
        <v>1</v>
      </c>
      <c r="C142" s="37">
        <v>8</v>
      </c>
      <c r="D142" s="59" t="s">
        <v>2114</v>
      </c>
      <c r="E142" s="37">
        <v>6394439</v>
      </c>
      <c r="F142" s="37" t="s">
        <v>29</v>
      </c>
      <c r="G142" s="59" t="s">
        <v>1391</v>
      </c>
      <c r="H142" s="59" t="s">
        <v>2458</v>
      </c>
      <c r="I142" s="149">
        <v>0</v>
      </c>
      <c r="J142" s="149">
        <v>1</v>
      </c>
      <c r="K142" s="151">
        <v>15</v>
      </c>
      <c r="L142" s="149">
        <v>4</v>
      </c>
      <c r="M142" s="150">
        <v>3.75</v>
      </c>
      <c r="N142" s="149">
        <v>3</v>
      </c>
      <c r="O142" s="150">
        <v>0.7</v>
      </c>
      <c r="P142" s="149">
        <f t="shared" si="10"/>
        <v>7</v>
      </c>
      <c r="Q142" s="149">
        <f t="shared" si="11"/>
        <v>4.45</v>
      </c>
      <c r="R142" s="59" t="s">
        <v>2160</v>
      </c>
      <c r="S142" s="59" t="s">
        <v>2583</v>
      </c>
      <c r="T142" s="59" t="s">
        <v>2584</v>
      </c>
      <c r="U142" s="59" t="s">
        <v>37</v>
      </c>
      <c r="V142" s="93">
        <v>40179</v>
      </c>
      <c r="W142" s="37"/>
      <c r="X142" s="61">
        <v>475501774</v>
      </c>
      <c r="Y142" s="59" t="s">
        <v>2118</v>
      </c>
      <c r="Z142" s="59" t="s">
        <v>2581</v>
      </c>
      <c r="AA142" s="59" t="s">
        <v>2582</v>
      </c>
      <c r="AB142" s="118">
        <v>475501774</v>
      </c>
      <c r="AC142" s="31" t="s">
        <v>2118</v>
      </c>
      <c r="AD142" s="61">
        <v>15</v>
      </c>
    </row>
    <row r="143" spans="1:30" s="92" customFormat="1">
      <c r="A143" s="19" t="s">
        <v>29</v>
      </c>
      <c r="B143" s="19">
        <v>1</v>
      </c>
      <c r="C143" s="19">
        <v>8</v>
      </c>
      <c r="D143" s="31" t="s">
        <v>2568</v>
      </c>
      <c r="E143" s="19">
        <v>7155895</v>
      </c>
      <c r="F143" s="19" t="s">
        <v>29</v>
      </c>
      <c r="G143" s="31" t="s">
        <v>1391</v>
      </c>
      <c r="H143" s="31" t="s">
        <v>2569</v>
      </c>
      <c r="I143" s="147">
        <v>0</v>
      </c>
      <c r="J143" s="147">
        <v>2</v>
      </c>
      <c r="K143" s="147">
        <v>30</v>
      </c>
      <c r="L143" s="147">
        <v>2</v>
      </c>
      <c r="M143" s="217">
        <v>1.25</v>
      </c>
      <c r="N143" s="147">
        <v>5</v>
      </c>
      <c r="O143" s="217">
        <v>1.35</v>
      </c>
      <c r="P143" s="147">
        <f t="shared" si="10"/>
        <v>7</v>
      </c>
      <c r="Q143" s="149">
        <f t="shared" si="11"/>
        <v>2.6</v>
      </c>
      <c r="R143" s="31" t="s">
        <v>2160</v>
      </c>
      <c r="S143" s="31" t="s">
        <v>2570</v>
      </c>
      <c r="T143" s="31" t="s">
        <v>2571</v>
      </c>
      <c r="U143" s="31" t="s">
        <v>37</v>
      </c>
      <c r="V143" s="95">
        <v>39083</v>
      </c>
      <c r="W143" s="31"/>
      <c r="X143" s="46">
        <v>733125720</v>
      </c>
      <c r="Y143" s="59" t="s">
        <v>2572</v>
      </c>
      <c r="Z143" s="31" t="s">
        <v>2573</v>
      </c>
      <c r="AA143" s="31" t="s">
        <v>2574</v>
      </c>
      <c r="AB143" s="120">
        <v>733125720</v>
      </c>
      <c r="AC143" s="31" t="s">
        <v>2575</v>
      </c>
      <c r="AD143" s="61">
        <v>30</v>
      </c>
    </row>
    <row r="144" spans="1:30" ht="15" customHeight="1">
      <c r="A144" s="19" t="s">
        <v>29</v>
      </c>
      <c r="B144" s="19">
        <v>1</v>
      </c>
      <c r="C144" s="19">
        <v>8</v>
      </c>
      <c r="D144" s="31" t="s">
        <v>1821</v>
      </c>
      <c r="E144" s="19">
        <v>9100570</v>
      </c>
      <c r="F144" s="19" t="s">
        <v>29</v>
      </c>
      <c r="G144" s="31" t="s">
        <v>2483</v>
      </c>
      <c r="H144" s="31" t="s">
        <v>2121</v>
      </c>
      <c r="I144" s="147">
        <v>0</v>
      </c>
      <c r="J144" s="147">
        <v>2</v>
      </c>
      <c r="K144" s="147">
        <v>22</v>
      </c>
      <c r="L144" s="147">
        <v>3</v>
      </c>
      <c r="M144" s="217">
        <v>2.2000000000000002</v>
      </c>
      <c r="N144" s="147">
        <v>6</v>
      </c>
      <c r="O144" s="217">
        <v>1</v>
      </c>
      <c r="P144" s="147">
        <f t="shared" si="10"/>
        <v>9</v>
      </c>
      <c r="Q144" s="147">
        <f t="shared" si="11"/>
        <v>3.2</v>
      </c>
      <c r="R144" s="31" t="s">
        <v>2160</v>
      </c>
      <c r="S144" s="31" t="s">
        <v>2556</v>
      </c>
      <c r="T144" s="31" t="s">
        <v>2557</v>
      </c>
      <c r="U144" s="31" t="s">
        <v>37</v>
      </c>
      <c r="V144" s="94">
        <v>38808</v>
      </c>
      <c r="W144" s="19"/>
      <c r="X144" s="46">
        <v>731690479</v>
      </c>
      <c r="Y144" s="59" t="s">
        <v>2558</v>
      </c>
      <c r="Z144" s="31" t="s">
        <v>2559</v>
      </c>
      <c r="AA144" s="31" t="s">
        <v>2560</v>
      </c>
      <c r="AB144" s="120">
        <v>731690479</v>
      </c>
      <c r="AC144" s="31" t="s">
        <v>2558</v>
      </c>
      <c r="AD144" s="46">
        <v>22</v>
      </c>
    </row>
    <row r="145" spans="1:30" ht="15" customHeight="1">
      <c r="A145" s="19" t="s">
        <v>29</v>
      </c>
      <c r="B145" s="19">
        <v>1</v>
      </c>
      <c r="C145" s="19">
        <v>8</v>
      </c>
      <c r="D145" s="31" t="s">
        <v>2081</v>
      </c>
      <c r="E145" s="19">
        <v>9288131</v>
      </c>
      <c r="F145" s="19" t="s">
        <v>29</v>
      </c>
      <c r="G145" s="31" t="s">
        <v>1391</v>
      </c>
      <c r="H145" s="31" t="s">
        <v>2458</v>
      </c>
      <c r="I145" s="147">
        <v>0</v>
      </c>
      <c r="J145" s="147">
        <v>2</v>
      </c>
      <c r="K145" s="147">
        <v>20</v>
      </c>
      <c r="L145" s="147">
        <v>2</v>
      </c>
      <c r="M145" s="217">
        <v>1</v>
      </c>
      <c r="N145" s="147">
        <v>2</v>
      </c>
      <c r="O145" s="217">
        <v>0.4</v>
      </c>
      <c r="P145" s="147">
        <f t="shared" si="10"/>
        <v>4</v>
      </c>
      <c r="Q145" s="149">
        <f t="shared" si="11"/>
        <v>1.4</v>
      </c>
      <c r="R145" s="31" t="s">
        <v>2160</v>
      </c>
      <c r="S145" s="31" t="s">
        <v>2561</v>
      </c>
      <c r="T145" s="31" t="s">
        <v>2562</v>
      </c>
      <c r="U145" s="31" t="s">
        <v>111</v>
      </c>
      <c r="V145" s="95">
        <v>39722</v>
      </c>
      <c r="W145" s="19"/>
      <c r="X145" s="46" t="s">
        <v>2563</v>
      </c>
      <c r="Y145" s="59" t="s">
        <v>2564</v>
      </c>
      <c r="Z145" s="31" t="s">
        <v>2565</v>
      </c>
      <c r="AA145" s="19" t="s">
        <v>80</v>
      </c>
      <c r="AB145" s="120" t="s">
        <v>2566</v>
      </c>
      <c r="AC145" s="31" t="s">
        <v>2567</v>
      </c>
      <c r="AD145" s="46">
        <v>20</v>
      </c>
    </row>
    <row r="146" spans="1:30" ht="15" customHeight="1">
      <c r="A146" s="19" t="s">
        <v>29</v>
      </c>
      <c r="B146" s="19">
        <v>1</v>
      </c>
      <c r="C146" s="19">
        <v>8</v>
      </c>
      <c r="D146" s="31" t="s">
        <v>2081</v>
      </c>
      <c r="E146" s="19">
        <v>3831791</v>
      </c>
      <c r="F146" s="19" t="s">
        <v>29</v>
      </c>
      <c r="G146" s="31" t="s">
        <v>1750</v>
      </c>
      <c r="H146" s="31" t="s">
        <v>93</v>
      </c>
      <c r="I146" s="147">
        <v>13</v>
      </c>
      <c r="J146" s="147"/>
      <c r="K146" s="147"/>
      <c r="L146" s="147">
        <v>7</v>
      </c>
      <c r="M146" s="217">
        <v>1.2</v>
      </c>
      <c r="N146" s="147">
        <v>4</v>
      </c>
      <c r="O146" s="217">
        <v>0.5</v>
      </c>
      <c r="P146" s="147">
        <v>11</v>
      </c>
      <c r="Q146" s="149">
        <f t="shared" si="11"/>
        <v>1.7</v>
      </c>
      <c r="R146" s="31" t="s">
        <v>1774</v>
      </c>
      <c r="S146" s="31" t="s">
        <v>2096</v>
      </c>
      <c r="T146" s="31" t="s">
        <v>2097</v>
      </c>
      <c r="U146" s="31" t="s">
        <v>111</v>
      </c>
      <c r="V146" s="95">
        <v>39083</v>
      </c>
      <c r="W146" s="31"/>
      <c r="X146" s="46" t="s">
        <v>2084</v>
      </c>
      <c r="Y146" s="59" t="s">
        <v>2085</v>
      </c>
      <c r="Z146" s="31" t="s">
        <v>80</v>
      </c>
      <c r="AB146" s="120" t="s">
        <v>2086</v>
      </c>
      <c r="AC146" s="31" t="s">
        <v>2085</v>
      </c>
      <c r="AD146" s="61"/>
    </row>
    <row r="147" spans="1:30" s="43" customFormat="1">
      <c r="A147" s="146" t="s">
        <v>29</v>
      </c>
      <c r="B147" s="146">
        <v>1</v>
      </c>
      <c r="C147" s="146">
        <v>8</v>
      </c>
      <c r="D147" s="179" t="s">
        <v>1363</v>
      </c>
      <c r="E147" s="146">
        <v>1564055</v>
      </c>
      <c r="F147" s="180" t="s">
        <v>29</v>
      </c>
      <c r="G147" s="139" t="s">
        <v>2695</v>
      </c>
      <c r="H147" s="185" t="s">
        <v>2696</v>
      </c>
      <c r="I147" s="147">
        <v>0</v>
      </c>
      <c r="J147" s="147">
        <v>1</v>
      </c>
      <c r="K147" s="147">
        <v>4</v>
      </c>
      <c r="L147" s="147">
        <v>2</v>
      </c>
      <c r="M147" s="217">
        <v>2</v>
      </c>
      <c r="N147" s="147">
        <v>0</v>
      </c>
      <c r="O147" s="217">
        <v>0</v>
      </c>
      <c r="P147" s="147">
        <f>L147+N147</f>
        <v>2</v>
      </c>
      <c r="Q147" s="147">
        <f>M147+O147</f>
        <v>2</v>
      </c>
      <c r="R147" s="181" t="s">
        <v>1217</v>
      </c>
      <c r="S147" s="179" t="s">
        <v>1640</v>
      </c>
      <c r="T147" s="179" t="s">
        <v>1641</v>
      </c>
      <c r="U147" s="92" t="s">
        <v>76</v>
      </c>
      <c r="V147" s="182">
        <v>40546</v>
      </c>
      <c r="W147" s="92"/>
      <c r="X147" s="181">
        <v>602378309</v>
      </c>
      <c r="Y147" s="59" t="s">
        <v>1642</v>
      </c>
      <c r="Z147" s="187" t="s">
        <v>1643</v>
      </c>
      <c r="AA147" s="92" t="s">
        <v>263</v>
      </c>
      <c r="AB147" s="183">
        <v>602378306</v>
      </c>
      <c r="AC147" s="31" t="s">
        <v>1642</v>
      </c>
      <c r="AD147" s="181"/>
    </row>
    <row r="148" spans="1:30" ht="15" customHeight="1">
      <c r="A148" s="8" t="s">
        <v>29</v>
      </c>
      <c r="B148" s="8">
        <v>1</v>
      </c>
      <c r="C148" s="8">
        <v>8</v>
      </c>
      <c r="D148" s="22" t="s">
        <v>1631</v>
      </c>
      <c r="E148" s="8">
        <v>4095789</v>
      </c>
      <c r="F148" s="8" t="s">
        <v>29</v>
      </c>
      <c r="G148" s="22" t="s">
        <v>1632</v>
      </c>
      <c r="H148" s="22" t="s">
        <v>1633</v>
      </c>
      <c r="I148" s="147">
        <v>0</v>
      </c>
      <c r="J148" s="147">
        <v>2</v>
      </c>
      <c r="K148" s="147">
        <v>2</v>
      </c>
      <c r="L148" s="147">
        <v>8</v>
      </c>
      <c r="M148" s="217">
        <v>2.7</v>
      </c>
      <c r="N148" s="147">
        <v>2</v>
      </c>
      <c r="O148" s="217">
        <v>0.2</v>
      </c>
      <c r="P148" s="147">
        <v>10</v>
      </c>
      <c r="Q148" s="147">
        <f t="shared" ref="Q148:Q153" si="12">SUM(M148,O148)</f>
        <v>2.9000000000000004</v>
      </c>
      <c r="R148" s="22" t="s">
        <v>1217</v>
      </c>
      <c r="S148" s="22" t="s">
        <v>1634</v>
      </c>
      <c r="T148" s="22" t="s">
        <v>1635</v>
      </c>
      <c r="U148" s="22" t="s">
        <v>37</v>
      </c>
      <c r="V148" s="98">
        <v>39083</v>
      </c>
      <c r="W148" s="22"/>
      <c r="X148" s="7">
        <v>475216504</v>
      </c>
      <c r="Y148" s="59" t="s">
        <v>1636</v>
      </c>
      <c r="Z148" s="22" t="s">
        <v>1637</v>
      </c>
      <c r="AA148" s="22" t="s">
        <v>118</v>
      </c>
      <c r="AB148" s="99" t="s">
        <v>1638</v>
      </c>
      <c r="AC148" s="31" t="s">
        <v>1636</v>
      </c>
      <c r="AD148" s="7">
        <v>2</v>
      </c>
    </row>
    <row r="149" spans="1:30" ht="15" customHeight="1">
      <c r="A149" s="19" t="s">
        <v>29</v>
      </c>
      <c r="B149" s="8">
        <v>1</v>
      </c>
      <c r="C149" s="8">
        <v>8</v>
      </c>
      <c r="D149" s="22" t="s">
        <v>136</v>
      </c>
      <c r="E149" s="8">
        <v>5509784</v>
      </c>
      <c r="F149" s="81" t="s">
        <v>29</v>
      </c>
      <c r="G149" s="22" t="s">
        <v>1209</v>
      </c>
      <c r="H149" s="22"/>
      <c r="I149" s="147">
        <v>0</v>
      </c>
      <c r="J149" s="147">
        <v>2</v>
      </c>
      <c r="K149" s="147">
        <v>6</v>
      </c>
      <c r="L149" s="147">
        <v>4</v>
      </c>
      <c r="M149" s="217">
        <v>3</v>
      </c>
      <c r="N149" s="147">
        <v>4</v>
      </c>
      <c r="O149" s="217">
        <v>0.75</v>
      </c>
      <c r="P149" s="147">
        <v>8</v>
      </c>
      <c r="Q149" s="147">
        <f t="shared" si="12"/>
        <v>3.75</v>
      </c>
      <c r="R149" s="22" t="s">
        <v>1217</v>
      </c>
      <c r="S149" s="22" t="s">
        <v>1602</v>
      </c>
      <c r="T149" s="22" t="s">
        <v>1603</v>
      </c>
      <c r="U149" s="22" t="s">
        <v>37</v>
      </c>
      <c r="V149" s="98">
        <v>41571</v>
      </c>
      <c r="W149" s="16"/>
      <c r="X149" s="7">
        <v>725114125</v>
      </c>
      <c r="Y149" s="59" t="s">
        <v>1256</v>
      </c>
      <c r="Z149" s="22" t="s">
        <v>1604</v>
      </c>
      <c r="AA149" s="22" t="s">
        <v>89</v>
      </c>
      <c r="AB149" s="99">
        <v>736482254</v>
      </c>
      <c r="AC149" s="31" t="s">
        <v>90</v>
      </c>
      <c r="AD149" s="7">
        <v>2</v>
      </c>
    </row>
    <row r="150" spans="1:30" ht="15" customHeight="1">
      <c r="A150" s="24" t="s">
        <v>29</v>
      </c>
      <c r="B150" s="24">
        <v>1</v>
      </c>
      <c r="C150" s="24">
        <v>8</v>
      </c>
      <c r="D150" s="56" t="s">
        <v>1617</v>
      </c>
      <c r="E150" s="24">
        <v>5571181</v>
      </c>
      <c r="F150" s="82" t="s">
        <v>29</v>
      </c>
      <c r="G150" s="56" t="s">
        <v>152</v>
      </c>
      <c r="H150" s="56" t="s">
        <v>44</v>
      </c>
      <c r="I150" s="147">
        <v>0</v>
      </c>
      <c r="J150" s="147">
        <v>6</v>
      </c>
      <c r="K150" s="147">
        <v>30</v>
      </c>
      <c r="L150" s="147">
        <v>3</v>
      </c>
      <c r="M150" s="217">
        <v>0.85</v>
      </c>
      <c r="N150" s="147">
        <v>3</v>
      </c>
      <c r="O150" s="217">
        <v>0.3</v>
      </c>
      <c r="P150" s="147">
        <v>6</v>
      </c>
      <c r="Q150" s="147">
        <f t="shared" si="12"/>
        <v>1.1499999999999999</v>
      </c>
      <c r="R150" s="56" t="s">
        <v>1217</v>
      </c>
      <c r="S150" s="56" t="s">
        <v>1618</v>
      </c>
      <c r="T150" s="54" t="s">
        <v>1619</v>
      </c>
      <c r="U150" s="56" t="s">
        <v>37</v>
      </c>
      <c r="V150" s="94">
        <v>39083</v>
      </c>
      <c r="W150" s="25"/>
      <c r="X150" s="29" t="s">
        <v>1620</v>
      </c>
      <c r="Y150" s="59" t="s">
        <v>1621</v>
      </c>
      <c r="Z150" s="56" t="s">
        <v>1622</v>
      </c>
      <c r="AA150" s="56" t="s">
        <v>89</v>
      </c>
      <c r="AB150" s="117">
        <v>602383086</v>
      </c>
      <c r="AC150" s="31" t="s">
        <v>1623</v>
      </c>
      <c r="AD150" s="29">
        <v>2</v>
      </c>
    </row>
    <row r="151" spans="1:30" ht="15" customHeight="1">
      <c r="A151" s="4" t="s">
        <v>71</v>
      </c>
      <c r="B151" s="4">
        <v>1</v>
      </c>
      <c r="C151" s="4">
        <v>8</v>
      </c>
      <c r="D151" s="142" t="s">
        <v>1683</v>
      </c>
      <c r="E151" s="4">
        <v>5587211</v>
      </c>
      <c r="F151" s="143" t="s">
        <v>29</v>
      </c>
      <c r="G151" s="144" t="s">
        <v>2648</v>
      </c>
      <c r="H151" s="142" t="s">
        <v>2649</v>
      </c>
      <c r="I151" s="155">
        <v>0</v>
      </c>
      <c r="J151" s="155">
        <v>1</v>
      </c>
      <c r="K151" s="155">
        <v>0</v>
      </c>
      <c r="L151" s="155">
        <v>5</v>
      </c>
      <c r="M151" s="221">
        <v>0.7</v>
      </c>
      <c r="N151" s="155">
        <v>1</v>
      </c>
      <c r="O151" s="221">
        <v>0.3</v>
      </c>
      <c r="P151" s="155">
        <v>6</v>
      </c>
      <c r="Q151" s="149">
        <f t="shared" si="12"/>
        <v>1</v>
      </c>
      <c r="R151" s="142" t="s">
        <v>1217</v>
      </c>
      <c r="S151" s="141" t="s">
        <v>1683</v>
      </c>
      <c r="T151" s="144" t="s">
        <v>2647</v>
      </c>
      <c r="U151" s="110"/>
      <c r="V151" s="100">
        <v>41640</v>
      </c>
      <c r="W151" s="28"/>
      <c r="X151" s="181">
        <v>475210626</v>
      </c>
      <c r="Y151" s="59" t="s">
        <v>2093</v>
      </c>
      <c r="Z151" s="110"/>
      <c r="AA151" s="110"/>
      <c r="AB151" s="119"/>
      <c r="AC151" s="31"/>
      <c r="AD151" s="102"/>
    </row>
    <row r="152" spans="1:30" ht="15" customHeight="1">
      <c r="A152" s="24" t="s">
        <v>29</v>
      </c>
      <c r="B152" s="24">
        <v>1</v>
      </c>
      <c r="C152" s="24">
        <v>8</v>
      </c>
      <c r="D152" s="56" t="s">
        <v>1363</v>
      </c>
      <c r="E152" s="24">
        <v>7975725</v>
      </c>
      <c r="F152" s="82" t="s">
        <v>29</v>
      </c>
      <c r="G152" s="56" t="s">
        <v>1639</v>
      </c>
      <c r="H152" s="56" t="s">
        <v>814</v>
      </c>
      <c r="I152" s="147">
        <v>0</v>
      </c>
      <c r="J152" s="147">
        <v>1</v>
      </c>
      <c r="K152" s="147">
        <v>0</v>
      </c>
      <c r="L152" s="147">
        <v>2</v>
      </c>
      <c r="M152" s="217">
        <v>1</v>
      </c>
      <c r="N152" s="147">
        <v>6</v>
      </c>
      <c r="O152" s="217">
        <v>0.6</v>
      </c>
      <c r="P152" s="147">
        <v>8</v>
      </c>
      <c r="Q152" s="147">
        <f t="shared" si="12"/>
        <v>1.6</v>
      </c>
      <c r="R152" s="54" t="s">
        <v>1217</v>
      </c>
      <c r="S152" s="54" t="s">
        <v>1640</v>
      </c>
      <c r="T152" s="54" t="s">
        <v>1641</v>
      </c>
      <c r="U152" s="56" t="s">
        <v>76</v>
      </c>
      <c r="V152" s="94">
        <v>40546</v>
      </c>
      <c r="W152" s="25"/>
      <c r="X152" s="29">
        <v>602378309</v>
      </c>
      <c r="Y152" s="59" t="s">
        <v>1642</v>
      </c>
      <c r="Z152" s="56" t="s">
        <v>1643</v>
      </c>
      <c r="AA152" s="56" t="s">
        <v>263</v>
      </c>
      <c r="AB152" s="117">
        <v>602378306</v>
      </c>
      <c r="AC152" s="31" t="s">
        <v>1642</v>
      </c>
      <c r="AD152" s="29">
        <v>4</v>
      </c>
    </row>
    <row r="153" spans="1:30" ht="15" customHeight="1">
      <c r="A153" s="37" t="s">
        <v>29</v>
      </c>
      <c r="B153" s="37">
        <v>1</v>
      </c>
      <c r="C153" s="37">
        <v>8</v>
      </c>
      <c r="D153" s="59" t="s">
        <v>1656</v>
      </c>
      <c r="E153" s="37">
        <v>8052393</v>
      </c>
      <c r="F153" s="37" t="s">
        <v>29</v>
      </c>
      <c r="G153" s="59" t="s">
        <v>1657</v>
      </c>
      <c r="H153" s="59" t="s">
        <v>299</v>
      </c>
      <c r="I153" s="147">
        <v>0</v>
      </c>
      <c r="J153" s="147">
        <v>2</v>
      </c>
      <c r="K153" s="147">
        <v>0</v>
      </c>
      <c r="L153" s="147">
        <v>2</v>
      </c>
      <c r="M153" s="217">
        <v>1.5</v>
      </c>
      <c r="N153" s="147">
        <v>4</v>
      </c>
      <c r="O153" s="217">
        <v>0.4</v>
      </c>
      <c r="P153" s="147">
        <v>6</v>
      </c>
      <c r="Q153" s="147">
        <f t="shared" si="12"/>
        <v>1.9</v>
      </c>
      <c r="R153" s="59" t="s">
        <v>1217</v>
      </c>
      <c r="S153" s="59" t="s">
        <v>1658</v>
      </c>
      <c r="T153" s="59" t="s">
        <v>1659</v>
      </c>
      <c r="U153" s="59" t="s">
        <v>37</v>
      </c>
      <c r="V153" s="93">
        <v>39083</v>
      </c>
      <c r="W153" s="37"/>
      <c r="X153" s="61">
        <v>475232430</v>
      </c>
      <c r="Y153" s="59" t="s">
        <v>1660</v>
      </c>
      <c r="Z153" s="59" t="s">
        <v>1661</v>
      </c>
      <c r="AA153" s="59" t="s">
        <v>1662</v>
      </c>
      <c r="AB153" s="118">
        <v>724363551</v>
      </c>
      <c r="AC153" s="31" t="s">
        <v>1663</v>
      </c>
      <c r="AD153" s="61">
        <v>2</v>
      </c>
    </row>
    <row r="154" spans="1:30" ht="13.5" customHeight="1">
      <c r="A154" s="146" t="s">
        <v>29</v>
      </c>
      <c r="B154" s="146">
        <v>1</v>
      </c>
      <c r="C154" s="146">
        <v>8</v>
      </c>
      <c r="D154" s="179" t="s">
        <v>2692</v>
      </c>
      <c r="E154" s="146">
        <v>9250152</v>
      </c>
      <c r="F154" s="180" t="s">
        <v>29</v>
      </c>
      <c r="G154" s="22" t="s">
        <v>2693</v>
      </c>
      <c r="H154" s="181" t="s">
        <v>2694</v>
      </c>
      <c r="I154" s="147">
        <v>0</v>
      </c>
      <c r="J154" s="147">
        <v>1</v>
      </c>
      <c r="K154" s="147">
        <v>0</v>
      </c>
      <c r="L154" s="147">
        <v>1</v>
      </c>
      <c r="M154" s="217">
        <v>0.25</v>
      </c>
      <c r="N154" s="147">
        <v>0</v>
      </c>
      <c r="O154" s="217">
        <v>0</v>
      </c>
      <c r="P154" s="147">
        <f>L154+N154</f>
        <v>1</v>
      </c>
      <c r="Q154" s="147">
        <f>M154+O154</f>
        <v>0.25</v>
      </c>
      <c r="R154" s="181" t="s">
        <v>1217</v>
      </c>
      <c r="S154" s="179" t="s">
        <v>2116</v>
      </c>
      <c r="T154" s="179" t="s">
        <v>2117</v>
      </c>
      <c r="U154" s="92" t="s">
        <v>76</v>
      </c>
      <c r="V154" s="182">
        <v>39083</v>
      </c>
      <c r="W154" s="92"/>
      <c r="X154" s="181">
        <v>475501774</v>
      </c>
      <c r="Y154" s="59" t="s">
        <v>2118</v>
      </c>
      <c r="Z154" s="187" t="s">
        <v>2581</v>
      </c>
      <c r="AA154" s="92" t="s">
        <v>80</v>
      </c>
      <c r="AB154" s="183">
        <v>475501774</v>
      </c>
      <c r="AC154" s="31" t="s">
        <v>2118</v>
      </c>
      <c r="AD154" s="181"/>
    </row>
    <row r="155" spans="1:30">
      <c r="A155" s="19" t="s">
        <v>29</v>
      </c>
      <c r="B155" s="19">
        <v>1</v>
      </c>
      <c r="C155" s="19">
        <v>8</v>
      </c>
      <c r="D155" s="31" t="s">
        <v>1677</v>
      </c>
      <c r="E155" s="19">
        <v>9280386</v>
      </c>
      <c r="F155" s="19" t="s">
        <v>29</v>
      </c>
      <c r="G155" s="31" t="s">
        <v>1678</v>
      </c>
      <c r="H155" s="31"/>
      <c r="I155" s="147">
        <v>0</v>
      </c>
      <c r="J155" s="147">
        <v>2</v>
      </c>
      <c r="K155" s="147">
        <v>0</v>
      </c>
      <c r="L155" s="147">
        <v>1</v>
      </c>
      <c r="M155" s="217">
        <v>7.0000000000000001E-3</v>
      </c>
      <c r="N155" s="147">
        <v>4</v>
      </c>
      <c r="O155" s="217">
        <v>2.5000000000000001E-3</v>
      </c>
      <c r="P155" s="147">
        <v>5</v>
      </c>
      <c r="Q155" s="147">
        <v>9.4999999999999998E-3</v>
      </c>
      <c r="R155" s="31" t="s">
        <v>1217</v>
      </c>
      <c r="S155" s="31" t="s">
        <v>1679</v>
      </c>
      <c r="T155" s="31" t="s">
        <v>1680</v>
      </c>
      <c r="U155" s="31" t="s">
        <v>37</v>
      </c>
      <c r="V155" s="95">
        <v>36892</v>
      </c>
      <c r="W155" s="31"/>
      <c r="X155" s="46" t="s">
        <v>2713</v>
      </c>
      <c r="Y155" s="59" t="s">
        <v>1681</v>
      </c>
      <c r="Z155" s="31" t="s">
        <v>1682</v>
      </c>
      <c r="AA155" s="31" t="s">
        <v>229</v>
      </c>
      <c r="AB155" s="120">
        <v>235571313</v>
      </c>
      <c r="AC155" s="31" t="s">
        <v>1681</v>
      </c>
      <c r="AD155" s="61">
        <v>0</v>
      </c>
    </row>
    <row r="156" spans="1:30" ht="15" customHeight="1">
      <c r="A156" s="26" t="s">
        <v>29</v>
      </c>
      <c r="B156" s="24">
        <v>1</v>
      </c>
      <c r="C156" s="24">
        <v>8</v>
      </c>
      <c r="D156" s="56" t="s">
        <v>1650</v>
      </c>
      <c r="E156" s="24">
        <v>9736016</v>
      </c>
      <c r="F156" s="82" t="s">
        <v>29</v>
      </c>
      <c r="G156" s="56" t="s">
        <v>1651</v>
      </c>
      <c r="H156" s="56" t="s">
        <v>203</v>
      </c>
      <c r="I156" s="147">
        <v>0</v>
      </c>
      <c r="J156" s="153">
        <v>1</v>
      </c>
      <c r="K156" s="155">
        <v>1</v>
      </c>
      <c r="L156" s="153">
        <v>2</v>
      </c>
      <c r="M156" s="161">
        <v>0.4</v>
      </c>
      <c r="N156" s="153">
        <v>0</v>
      </c>
      <c r="O156" s="161">
        <v>0</v>
      </c>
      <c r="P156" s="153">
        <v>2</v>
      </c>
      <c r="Q156" s="149">
        <f>SUM(M156,O156)</f>
        <v>0.4</v>
      </c>
      <c r="R156" s="56" t="s">
        <v>1217</v>
      </c>
      <c r="S156" s="54" t="s">
        <v>1217</v>
      </c>
      <c r="T156" s="56" t="s">
        <v>1652</v>
      </c>
      <c r="U156" s="56" t="s">
        <v>37</v>
      </c>
      <c r="V156" s="94">
        <v>39083</v>
      </c>
      <c r="W156" s="25"/>
      <c r="X156" s="29">
        <v>472743835</v>
      </c>
      <c r="Y156" s="59" t="s">
        <v>1653</v>
      </c>
      <c r="Z156" s="56" t="s">
        <v>1654</v>
      </c>
      <c r="AA156" s="56" t="s">
        <v>1655</v>
      </c>
      <c r="AB156" s="117">
        <v>472743835</v>
      </c>
      <c r="AC156" s="31" t="s">
        <v>1653</v>
      </c>
      <c r="AD156" s="29">
        <v>1</v>
      </c>
    </row>
    <row r="157" spans="1:30">
      <c r="A157" s="24" t="s">
        <v>29</v>
      </c>
      <c r="B157" s="24">
        <v>1</v>
      </c>
      <c r="C157" s="24">
        <v>8</v>
      </c>
      <c r="D157" s="56" t="s">
        <v>1624</v>
      </c>
      <c r="E157" s="24">
        <v>9944994</v>
      </c>
      <c r="F157" s="82" t="s">
        <v>29</v>
      </c>
      <c r="G157" s="56" t="s">
        <v>182</v>
      </c>
      <c r="H157" s="56" t="s">
        <v>1203</v>
      </c>
      <c r="I157" s="147">
        <v>0</v>
      </c>
      <c r="J157" s="147">
        <v>1</v>
      </c>
      <c r="K157" s="147">
        <v>20</v>
      </c>
      <c r="L157" s="147">
        <v>3</v>
      </c>
      <c r="M157" s="217">
        <v>0.63</v>
      </c>
      <c r="N157" s="147">
        <v>4</v>
      </c>
      <c r="O157" s="217">
        <v>0.3</v>
      </c>
      <c r="P157" s="147">
        <v>7</v>
      </c>
      <c r="Q157" s="147">
        <f>SUM(M157,O157)</f>
        <v>0.92999999999999994</v>
      </c>
      <c r="R157" s="54" t="s">
        <v>1217</v>
      </c>
      <c r="S157" s="54" t="s">
        <v>1625</v>
      </c>
      <c r="T157" s="54" t="s">
        <v>1626</v>
      </c>
      <c r="U157" s="56" t="s">
        <v>37</v>
      </c>
      <c r="V157" s="94">
        <v>37135</v>
      </c>
      <c r="W157" s="25"/>
      <c r="X157" s="29">
        <v>775585154</v>
      </c>
      <c r="Y157" s="59" t="s">
        <v>1627</v>
      </c>
      <c r="Z157" s="56" t="s">
        <v>1628</v>
      </c>
      <c r="AA157" s="56" t="s">
        <v>1629</v>
      </c>
      <c r="AB157" s="117">
        <v>775585154</v>
      </c>
      <c r="AC157" s="31" t="s">
        <v>1630</v>
      </c>
      <c r="AD157" s="29">
        <v>1</v>
      </c>
    </row>
    <row r="158" spans="1:30" ht="15" customHeight="1">
      <c r="A158" s="19" t="s">
        <v>29</v>
      </c>
      <c r="B158" s="170">
        <v>1</v>
      </c>
      <c r="C158" s="170">
        <v>8</v>
      </c>
      <c r="D158" s="171" t="s">
        <v>1363</v>
      </c>
      <c r="E158" s="170">
        <v>5291489</v>
      </c>
      <c r="F158" s="176" t="s">
        <v>29</v>
      </c>
      <c r="G158" s="172" t="s">
        <v>1195</v>
      </c>
      <c r="H158" s="172" t="s">
        <v>144</v>
      </c>
      <c r="I158" s="147">
        <v>0</v>
      </c>
      <c r="J158" s="147">
        <v>2</v>
      </c>
      <c r="K158" s="147">
        <v>15</v>
      </c>
      <c r="L158" s="147">
        <v>2</v>
      </c>
      <c r="M158" s="217">
        <v>1.3</v>
      </c>
      <c r="N158" s="147">
        <v>3</v>
      </c>
      <c r="O158" s="217">
        <v>0.25</v>
      </c>
      <c r="P158" s="147">
        <f>L158+N158</f>
        <v>5</v>
      </c>
      <c r="Q158" s="147">
        <f>M158+O158</f>
        <v>1.55</v>
      </c>
      <c r="R158" s="172" t="s">
        <v>1257</v>
      </c>
      <c r="S158" s="172" t="s">
        <v>1719</v>
      </c>
      <c r="T158" s="172" t="s">
        <v>1720</v>
      </c>
      <c r="U158" s="172" t="s">
        <v>76</v>
      </c>
      <c r="V158" s="173">
        <v>39083</v>
      </c>
      <c r="W158" s="174"/>
      <c r="X158" s="197" t="s">
        <v>1721</v>
      </c>
      <c r="Y158" s="59" t="s">
        <v>1722</v>
      </c>
      <c r="Z158" s="201" t="s">
        <v>1582</v>
      </c>
      <c r="AA158" s="172" t="s">
        <v>1583</v>
      </c>
      <c r="AB158" s="193">
        <v>602378312</v>
      </c>
      <c r="AC158" s="31" t="s">
        <v>1581</v>
      </c>
      <c r="AD158" s="197">
        <v>2</v>
      </c>
    </row>
    <row r="159" spans="1:30">
      <c r="A159" s="19" t="s">
        <v>29</v>
      </c>
      <c r="B159" s="19">
        <v>1</v>
      </c>
      <c r="C159" s="19">
        <v>8</v>
      </c>
      <c r="D159" s="31" t="s">
        <v>1650</v>
      </c>
      <c r="E159" s="19">
        <v>6066932</v>
      </c>
      <c r="F159" s="19" t="s">
        <v>29</v>
      </c>
      <c r="G159" s="31" t="s">
        <v>2039</v>
      </c>
      <c r="H159" s="31" t="s">
        <v>814</v>
      </c>
      <c r="I159" s="147">
        <v>0</v>
      </c>
      <c r="J159" s="147">
        <v>1</v>
      </c>
      <c r="K159" s="147">
        <v>1</v>
      </c>
      <c r="L159" s="147">
        <v>2</v>
      </c>
      <c r="M159" s="217">
        <v>0.2</v>
      </c>
      <c r="N159" s="147">
        <v>0</v>
      </c>
      <c r="O159" s="217">
        <v>0</v>
      </c>
      <c r="P159" s="147">
        <f>L159+N159</f>
        <v>2</v>
      </c>
      <c r="Q159" s="149">
        <f t="shared" ref="Q159:Q168" si="13">SUM(M159,O159)</f>
        <v>0.2</v>
      </c>
      <c r="R159" s="31" t="s">
        <v>2176</v>
      </c>
      <c r="S159" s="31" t="s">
        <v>2598</v>
      </c>
      <c r="T159" s="31" t="s">
        <v>2549</v>
      </c>
      <c r="U159" s="31" t="s">
        <v>37</v>
      </c>
      <c r="V159" s="95">
        <v>39234</v>
      </c>
      <c r="W159" s="31"/>
      <c r="X159" s="46">
        <v>475603390</v>
      </c>
      <c r="Y159" s="59" t="s">
        <v>1653</v>
      </c>
      <c r="Z159" s="31" t="s">
        <v>1654</v>
      </c>
      <c r="AA159" s="31" t="s">
        <v>1655</v>
      </c>
      <c r="AB159" s="120">
        <v>472743835</v>
      </c>
      <c r="AC159" s="31" t="s">
        <v>1653</v>
      </c>
      <c r="AD159" s="46">
        <v>1</v>
      </c>
    </row>
    <row r="160" spans="1:30">
      <c r="A160" s="27" t="s">
        <v>741</v>
      </c>
      <c r="B160" s="24">
        <v>1</v>
      </c>
      <c r="C160" s="24">
        <v>8</v>
      </c>
      <c r="D160" s="56" t="s">
        <v>1197</v>
      </c>
      <c r="E160" s="24">
        <v>1179103</v>
      </c>
      <c r="F160" s="24" t="s">
        <v>29</v>
      </c>
      <c r="G160" s="56" t="s">
        <v>1198</v>
      </c>
      <c r="H160" s="56" t="s">
        <v>93</v>
      </c>
      <c r="I160" s="153">
        <v>0</v>
      </c>
      <c r="J160" s="153">
        <v>1</v>
      </c>
      <c r="K160" s="153" t="s">
        <v>2359</v>
      </c>
      <c r="L160" s="153">
        <v>2</v>
      </c>
      <c r="M160" s="161">
        <v>0.5</v>
      </c>
      <c r="N160" s="153">
        <v>1</v>
      </c>
      <c r="O160" s="161">
        <v>0.1</v>
      </c>
      <c r="P160" s="153">
        <f>L160+N160</f>
        <v>3</v>
      </c>
      <c r="Q160" s="149">
        <f t="shared" si="13"/>
        <v>0.6</v>
      </c>
      <c r="R160" s="56" t="s">
        <v>2185</v>
      </c>
      <c r="S160" s="56" t="s">
        <v>2614</v>
      </c>
      <c r="T160" s="56" t="s">
        <v>2615</v>
      </c>
      <c r="U160" s="56" t="s">
        <v>37</v>
      </c>
      <c r="V160" s="94">
        <v>39083</v>
      </c>
      <c r="W160" s="56"/>
      <c r="X160" s="29">
        <v>603700994</v>
      </c>
      <c r="Y160" s="59" t="s">
        <v>1709</v>
      </c>
      <c r="Z160" s="56" t="s">
        <v>1710</v>
      </c>
      <c r="AA160" s="48" t="s">
        <v>1648</v>
      </c>
      <c r="AB160" s="199">
        <v>603700994</v>
      </c>
      <c r="AC160" s="31" t="s">
        <v>1709</v>
      </c>
      <c r="AD160" s="47">
        <v>2</v>
      </c>
    </row>
    <row r="161" spans="1:32" ht="15" customHeight="1">
      <c r="A161" s="24" t="s">
        <v>29</v>
      </c>
      <c r="B161" s="24">
        <v>1</v>
      </c>
      <c r="C161" s="24">
        <v>8</v>
      </c>
      <c r="D161" s="56" t="s">
        <v>1199</v>
      </c>
      <c r="E161" s="24">
        <v>5844827</v>
      </c>
      <c r="F161" s="24" t="s">
        <v>29</v>
      </c>
      <c r="G161" s="56" t="s">
        <v>1672</v>
      </c>
      <c r="H161" s="56" t="s">
        <v>153</v>
      </c>
      <c r="I161" s="153">
        <v>0</v>
      </c>
      <c r="J161" s="153">
        <v>1</v>
      </c>
      <c r="K161" s="153">
        <v>15</v>
      </c>
      <c r="L161" s="153">
        <v>1</v>
      </c>
      <c r="M161" s="161">
        <v>1</v>
      </c>
      <c r="N161" s="153">
        <v>6</v>
      </c>
      <c r="O161" s="161">
        <v>0.6</v>
      </c>
      <c r="P161" s="153">
        <f>L161+N161</f>
        <v>7</v>
      </c>
      <c r="Q161" s="153">
        <f t="shared" si="13"/>
        <v>1.6</v>
      </c>
      <c r="R161" s="56" t="s">
        <v>2185</v>
      </c>
      <c r="S161" s="56" t="s">
        <v>1673</v>
      </c>
      <c r="T161" s="56" t="s">
        <v>2599</v>
      </c>
      <c r="U161" s="56" t="s">
        <v>76</v>
      </c>
      <c r="V161" s="93">
        <v>39083</v>
      </c>
      <c r="W161" s="56"/>
      <c r="X161" s="29">
        <v>472745159</v>
      </c>
      <c r="Y161" s="59" t="s">
        <v>1231</v>
      </c>
      <c r="Z161" s="56" t="s">
        <v>1675</v>
      </c>
      <c r="AA161" s="56" t="s">
        <v>1233</v>
      </c>
      <c r="AB161" s="117">
        <v>731610557</v>
      </c>
      <c r="AC161" s="31" t="s">
        <v>1676</v>
      </c>
      <c r="AD161" s="29">
        <v>15</v>
      </c>
    </row>
    <row r="162" spans="1:32" ht="15" customHeight="1">
      <c r="A162" s="37" t="s">
        <v>29</v>
      </c>
      <c r="B162" s="37">
        <v>1</v>
      </c>
      <c r="C162" s="37">
        <v>8</v>
      </c>
      <c r="D162" s="59" t="s">
        <v>1656</v>
      </c>
      <c r="E162" s="37">
        <v>8611170</v>
      </c>
      <c r="F162" s="37" t="s">
        <v>29</v>
      </c>
      <c r="G162" s="59" t="s">
        <v>1657</v>
      </c>
      <c r="H162" s="59" t="s">
        <v>299</v>
      </c>
      <c r="I162" s="149">
        <v>0</v>
      </c>
      <c r="J162" s="149">
        <v>2</v>
      </c>
      <c r="K162" s="151">
        <v>8</v>
      </c>
      <c r="L162" s="149">
        <v>4</v>
      </c>
      <c r="M162" s="150">
        <v>0.5</v>
      </c>
      <c r="N162" s="149">
        <v>4</v>
      </c>
      <c r="O162" s="150">
        <v>0.4</v>
      </c>
      <c r="P162" s="149">
        <f>L162+N162</f>
        <v>8</v>
      </c>
      <c r="Q162" s="149">
        <f t="shared" si="13"/>
        <v>0.9</v>
      </c>
      <c r="R162" s="59" t="s">
        <v>2185</v>
      </c>
      <c r="S162" s="59" t="s">
        <v>1658</v>
      </c>
      <c r="T162" s="59" t="s">
        <v>2600</v>
      </c>
      <c r="U162" s="59" t="s">
        <v>37</v>
      </c>
      <c r="V162" s="93">
        <v>39083</v>
      </c>
      <c r="W162" s="37"/>
      <c r="X162" s="61">
        <v>475232430</v>
      </c>
      <c r="Y162" s="59" t="s">
        <v>1660</v>
      </c>
      <c r="Z162" s="59" t="s">
        <v>1661</v>
      </c>
      <c r="AA162" s="59" t="s">
        <v>2601</v>
      </c>
      <c r="AB162" s="118">
        <v>724363551</v>
      </c>
      <c r="AC162" s="31" t="s">
        <v>1663</v>
      </c>
      <c r="AD162" s="61">
        <v>2</v>
      </c>
    </row>
    <row r="163" spans="1:32" ht="15" customHeight="1">
      <c r="A163" s="24" t="s">
        <v>29</v>
      </c>
      <c r="B163" s="24">
        <v>1</v>
      </c>
      <c r="C163" s="24">
        <v>8</v>
      </c>
      <c r="D163" s="56" t="s">
        <v>1199</v>
      </c>
      <c r="E163" s="24">
        <v>2365503</v>
      </c>
      <c r="F163" s="24" t="s">
        <v>29</v>
      </c>
      <c r="G163" s="56" t="s">
        <v>1672</v>
      </c>
      <c r="H163" s="56" t="s">
        <v>153</v>
      </c>
      <c r="I163" s="153">
        <v>0</v>
      </c>
      <c r="J163" s="153">
        <v>1</v>
      </c>
      <c r="K163" s="153">
        <v>23</v>
      </c>
      <c r="L163" s="153">
        <v>5</v>
      </c>
      <c r="M163" s="161">
        <v>3</v>
      </c>
      <c r="N163" s="153">
        <v>6</v>
      </c>
      <c r="O163" s="161">
        <v>1</v>
      </c>
      <c r="P163" s="153">
        <f>(L163+N163)</f>
        <v>11</v>
      </c>
      <c r="Q163" s="153">
        <f t="shared" si="13"/>
        <v>4</v>
      </c>
      <c r="R163" s="56" t="s">
        <v>2196</v>
      </c>
      <c r="S163" s="56" t="s">
        <v>1673</v>
      </c>
      <c r="T163" s="56" t="s">
        <v>2618</v>
      </c>
      <c r="U163" s="56" t="s">
        <v>76</v>
      </c>
      <c r="V163" s="93">
        <v>39083</v>
      </c>
      <c r="W163" s="56"/>
      <c r="X163" s="29">
        <v>472745159</v>
      </c>
      <c r="Y163" s="59" t="s">
        <v>1231</v>
      </c>
      <c r="Z163" s="56" t="s">
        <v>1675</v>
      </c>
      <c r="AA163" s="56" t="s">
        <v>1233</v>
      </c>
      <c r="AB163" s="117">
        <v>731610557</v>
      </c>
      <c r="AC163" s="31" t="s">
        <v>1676</v>
      </c>
      <c r="AD163" s="29">
        <v>23</v>
      </c>
    </row>
    <row r="164" spans="1:32" ht="15" customHeight="1">
      <c r="A164" s="8" t="s">
        <v>29</v>
      </c>
      <c r="B164" s="8">
        <v>1</v>
      </c>
      <c r="C164" s="8">
        <v>8</v>
      </c>
      <c r="D164" s="22" t="s">
        <v>2076</v>
      </c>
      <c r="E164" s="24">
        <v>2550019</v>
      </c>
      <c r="F164" s="8" t="s">
        <v>29</v>
      </c>
      <c r="G164" s="22" t="s">
        <v>159</v>
      </c>
      <c r="H164" s="22" t="s">
        <v>144</v>
      </c>
      <c r="I164" s="147">
        <v>0</v>
      </c>
      <c r="J164" s="147">
        <v>14</v>
      </c>
      <c r="K164" s="159">
        <v>2</v>
      </c>
      <c r="L164" s="147">
        <v>9</v>
      </c>
      <c r="M164" s="217">
        <v>7.75</v>
      </c>
      <c r="N164" s="147">
        <v>4</v>
      </c>
      <c r="O164" s="217">
        <v>1.875</v>
      </c>
      <c r="P164" s="147">
        <f>(L164+N164)</f>
        <v>13</v>
      </c>
      <c r="Q164" s="147">
        <f t="shared" si="13"/>
        <v>9.625</v>
      </c>
      <c r="R164" s="48" t="s">
        <v>2196</v>
      </c>
      <c r="S164" s="48" t="s">
        <v>1108</v>
      </c>
      <c r="T164" s="48" t="s">
        <v>2616</v>
      </c>
      <c r="U164" s="48" t="s">
        <v>56</v>
      </c>
      <c r="V164" s="97">
        <v>40544</v>
      </c>
      <c r="W164" s="11"/>
      <c r="X164" s="47">
        <v>475666621</v>
      </c>
      <c r="Y164" s="59" t="s">
        <v>2617</v>
      </c>
      <c r="Z164" s="48" t="s">
        <v>1111</v>
      </c>
      <c r="AA164" s="48" t="s">
        <v>1112</v>
      </c>
      <c r="AB164" s="74" t="s">
        <v>1113</v>
      </c>
      <c r="AC164" s="31" t="s">
        <v>1114</v>
      </c>
      <c r="AD164" s="47">
        <v>12</v>
      </c>
    </row>
    <row r="165" spans="1:32" ht="15" customHeight="1">
      <c r="A165" s="24" t="s">
        <v>29</v>
      </c>
      <c r="B165" s="24">
        <v>1</v>
      </c>
      <c r="C165" s="24">
        <v>8</v>
      </c>
      <c r="D165" s="56" t="s">
        <v>1212</v>
      </c>
      <c r="E165" s="24">
        <v>4715430</v>
      </c>
      <c r="F165" s="24" t="s">
        <v>29</v>
      </c>
      <c r="G165" s="56" t="s">
        <v>1743</v>
      </c>
      <c r="H165" s="56" t="s">
        <v>144</v>
      </c>
      <c r="I165" s="153">
        <v>0</v>
      </c>
      <c r="J165" s="153">
        <v>3</v>
      </c>
      <c r="K165" s="153">
        <v>9</v>
      </c>
      <c r="L165" s="153">
        <v>7</v>
      </c>
      <c r="M165" s="161">
        <v>2.8</v>
      </c>
      <c r="N165" s="153">
        <v>0</v>
      </c>
      <c r="O165" s="161">
        <v>0</v>
      </c>
      <c r="P165" s="153">
        <f>(L165+N165)</f>
        <v>7</v>
      </c>
      <c r="Q165" s="153">
        <f t="shared" si="13"/>
        <v>2.8</v>
      </c>
      <c r="R165" s="56" t="s">
        <v>2196</v>
      </c>
      <c r="S165" s="56" t="s">
        <v>2654</v>
      </c>
      <c r="T165" s="56" t="s">
        <v>2197</v>
      </c>
      <c r="U165" s="56" t="s">
        <v>37</v>
      </c>
      <c r="V165" s="98">
        <v>41275</v>
      </c>
      <c r="W165" s="24"/>
      <c r="X165" s="29" t="s">
        <v>1265</v>
      </c>
      <c r="Y165" s="59" t="s">
        <v>1266</v>
      </c>
      <c r="Z165" s="56" t="s">
        <v>1267</v>
      </c>
      <c r="AA165" s="56" t="s">
        <v>1268</v>
      </c>
      <c r="AB165" s="117">
        <v>774775709</v>
      </c>
      <c r="AC165" s="31" t="s">
        <v>1269</v>
      </c>
      <c r="AD165" s="29">
        <v>20</v>
      </c>
    </row>
    <row r="166" spans="1:32" ht="15" customHeight="1">
      <c r="A166" s="24" t="s">
        <v>29</v>
      </c>
      <c r="B166" s="24">
        <v>1</v>
      </c>
      <c r="C166" s="24">
        <v>9</v>
      </c>
      <c r="D166" s="56" t="s">
        <v>1650</v>
      </c>
      <c r="E166" s="24">
        <v>9031562</v>
      </c>
      <c r="F166" s="24" t="s">
        <v>29</v>
      </c>
      <c r="G166" s="56" t="s">
        <v>1712</v>
      </c>
      <c r="H166" s="56" t="s">
        <v>1203</v>
      </c>
      <c r="I166" s="147">
        <v>0</v>
      </c>
      <c r="J166" s="153">
        <v>1</v>
      </c>
      <c r="K166" s="147">
        <v>1</v>
      </c>
      <c r="L166" s="153">
        <v>6</v>
      </c>
      <c r="M166" s="161">
        <v>1.85</v>
      </c>
      <c r="N166" s="153">
        <v>3</v>
      </c>
      <c r="O166" s="161">
        <v>0.9</v>
      </c>
      <c r="P166" s="153">
        <v>9</v>
      </c>
      <c r="Q166" s="149">
        <f t="shared" si="13"/>
        <v>2.75</v>
      </c>
      <c r="R166" s="56" t="s">
        <v>1713</v>
      </c>
      <c r="S166" s="56" t="s">
        <v>1714</v>
      </c>
      <c r="T166" s="56" t="s">
        <v>1715</v>
      </c>
      <c r="U166" s="56" t="s">
        <v>37</v>
      </c>
      <c r="V166" s="94">
        <v>39083</v>
      </c>
      <c r="W166" s="25"/>
      <c r="X166" s="29">
        <v>475511811</v>
      </c>
      <c r="Y166" s="59" t="s">
        <v>1716</v>
      </c>
      <c r="Z166" s="56" t="s">
        <v>1717</v>
      </c>
      <c r="AA166" s="56" t="s">
        <v>1718</v>
      </c>
      <c r="AB166" s="117">
        <v>472743835</v>
      </c>
      <c r="AC166" s="31" t="s">
        <v>1653</v>
      </c>
      <c r="AD166" s="29">
        <v>5</v>
      </c>
    </row>
    <row r="167" spans="1:32" ht="15" customHeight="1">
      <c r="A167" s="8" t="s">
        <v>29</v>
      </c>
      <c r="B167" s="8">
        <v>5</v>
      </c>
      <c r="C167" s="19">
        <v>9</v>
      </c>
      <c r="D167" s="22" t="s">
        <v>2120</v>
      </c>
      <c r="E167" s="8">
        <v>9796203</v>
      </c>
      <c r="F167" s="8" t="s">
        <v>29</v>
      </c>
      <c r="G167" s="48" t="s">
        <v>272</v>
      </c>
      <c r="H167" s="48" t="s">
        <v>2121</v>
      </c>
      <c r="I167" s="149">
        <v>0</v>
      </c>
      <c r="J167" s="149">
        <v>6</v>
      </c>
      <c r="K167" s="149">
        <v>10</v>
      </c>
      <c r="L167" s="149">
        <v>3</v>
      </c>
      <c r="M167" s="150">
        <v>0.3</v>
      </c>
      <c r="N167" s="149">
        <v>3</v>
      </c>
      <c r="O167" s="150">
        <v>0.11</v>
      </c>
      <c r="P167" s="149">
        <f>L167+N167</f>
        <v>6</v>
      </c>
      <c r="Q167" s="149">
        <f t="shared" si="13"/>
        <v>0.41</v>
      </c>
      <c r="R167" s="22" t="s">
        <v>2119</v>
      </c>
      <c r="S167" s="22" t="s">
        <v>2119</v>
      </c>
      <c r="T167" s="22" t="s">
        <v>2122</v>
      </c>
      <c r="U167" s="22" t="s">
        <v>37</v>
      </c>
      <c r="V167" s="98">
        <v>40179</v>
      </c>
      <c r="W167" s="8"/>
      <c r="X167" s="7">
        <v>777222425</v>
      </c>
      <c r="Y167" s="59" t="s">
        <v>2123</v>
      </c>
      <c r="Z167" s="22" t="s">
        <v>2124</v>
      </c>
      <c r="AA167" s="8" t="s">
        <v>2125</v>
      </c>
      <c r="AB167" s="99">
        <v>777222425</v>
      </c>
      <c r="AC167" s="31" t="s">
        <v>2123</v>
      </c>
      <c r="AD167" s="7">
        <v>6</v>
      </c>
    </row>
    <row r="168" spans="1:32" ht="15" customHeight="1">
      <c r="A168" s="19" t="s">
        <v>29</v>
      </c>
      <c r="B168" s="19">
        <v>1</v>
      </c>
      <c r="C168" s="19">
        <v>9</v>
      </c>
      <c r="D168" s="31" t="s">
        <v>2602</v>
      </c>
      <c r="E168" s="19">
        <v>4319542</v>
      </c>
      <c r="F168" s="19" t="s">
        <v>29</v>
      </c>
      <c r="G168" s="31" t="s">
        <v>2603</v>
      </c>
      <c r="H168" s="31" t="s">
        <v>308</v>
      </c>
      <c r="I168" s="147">
        <v>0</v>
      </c>
      <c r="J168" s="147">
        <v>5</v>
      </c>
      <c r="K168" s="147">
        <v>12</v>
      </c>
      <c r="L168" s="147">
        <v>5</v>
      </c>
      <c r="M168" s="217">
        <v>0.05</v>
      </c>
      <c r="N168" s="147">
        <v>2</v>
      </c>
      <c r="O168" s="217">
        <v>0.01</v>
      </c>
      <c r="P168" s="147">
        <f>L168+N168</f>
        <v>7</v>
      </c>
      <c r="Q168" s="147">
        <f t="shared" si="13"/>
        <v>6.0000000000000005E-2</v>
      </c>
      <c r="R168" s="31" t="s">
        <v>2185</v>
      </c>
      <c r="S168" s="31" t="s">
        <v>2604</v>
      </c>
      <c r="T168" s="31" t="s">
        <v>2605</v>
      </c>
      <c r="U168" s="31" t="s">
        <v>37</v>
      </c>
      <c r="V168" s="95">
        <v>38807</v>
      </c>
      <c r="W168" s="31"/>
      <c r="X168" s="46" t="s">
        <v>2606</v>
      </c>
      <c r="Y168" s="59" t="s">
        <v>2607</v>
      </c>
      <c r="Z168" s="31" t="s">
        <v>2608</v>
      </c>
      <c r="AA168" s="31" t="s">
        <v>2609</v>
      </c>
      <c r="AB168" s="120">
        <v>774740813</v>
      </c>
      <c r="AC168" s="31" t="s">
        <v>2610</v>
      </c>
      <c r="AD168" s="61">
        <v>7</v>
      </c>
    </row>
    <row r="169" spans="1:32" ht="15" customHeight="1">
      <c r="A169" s="19" t="s">
        <v>29</v>
      </c>
      <c r="B169" s="19">
        <v>12</v>
      </c>
      <c r="C169" s="19">
        <v>1</v>
      </c>
      <c r="D169" s="31" t="s">
        <v>1194</v>
      </c>
      <c r="E169" s="19">
        <v>7461655</v>
      </c>
      <c r="F169" s="19" t="s">
        <v>1761</v>
      </c>
      <c r="G169" s="31" t="s">
        <v>1195</v>
      </c>
      <c r="H169" s="31" t="s">
        <v>144</v>
      </c>
      <c r="I169" s="147">
        <v>0</v>
      </c>
      <c r="J169" s="147">
        <v>2</v>
      </c>
      <c r="K169" s="147">
        <v>10</v>
      </c>
      <c r="L169" s="147">
        <v>6</v>
      </c>
      <c r="M169" s="217">
        <v>3</v>
      </c>
      <c r="N169" s="147">
        <v>15</v>
      </c>
      <c r="O169" s="217">
        <v>0.87</v>
      </c>
      <c r="P169" s="147">
        <v>21</v>
      </c>
      <c r="Q169" s="147">
        <v>3.87</v>
      </c>
      <c r="R169" s="31" t="s">
        <v>1762</v>
      </c>
      <c r="S169" s="31" t="s">
        <v>1763</v>
      </c>
      <c r="T169" s="31" t="s">
        <v>1764</v>
      </c>
      <c r="U169" s="31" t="s">
        <v>56</v>
      </c>
      <c r="V169" s="95">
        <v>39083</v>
      </c>
      <c r="W169" s="31"/>
      <c r="X169" s="46">
        <v>412531415</v>
      </c>
      <c r="Y169" s="31" t="s">
        <v>1765</v>
      </c>
      <c r="Z169" s="31" t="s">
        <v>1766</v>
      </c>
      <c r="AB169" s="120">
        <v>412531415</v>
      </c>
      <c r="AC169" s="31" t="s">
        <v>1765</v>
      </c>
      <c r="AD169" s="61"/>
    </row>
    <row r="170" spans="1:32">
      <c r="A170" s="19" t="s">
        <v>29</v>
      </c>
      <c r="B170" s="19">
        <v>12</v>
      </c>
      <c r="C170" s="19">
        <v>1</v>
      </c>
      <c r="D170" s="31" t="s">
        <v>186</v>
      </c>
      <c r="E170" s="19">
        <v>2472265</v>
      </c>
      <c r="F170" s="19" t="s">
        <v>1761</v>
      </c>
      <c r="G170" s="31" t="s">
        <v>1750</v>
      </c>
      <c r="H170" s="31" t="s">
        <v>153</v>
      </c>
      <c r="I170" s="147">
        <v>0</v>
      </c>
      <c r="J170" s="147">
        <v>1</v>
      </c>
      <c r="K170" s="147">
        <v>10</v>
      </c>
      <c r="L170" s="147">
        <v>7</v>
      </c>
      <c r="M170" s="217">
        <v>1.5</v>
      </c>
      <c r="N170" s="147">
        <v>2</v>
      </c>
      <c r="O170" s="217">
        <v>0.3</v>
      </c>
      <c r="P170" s="147">
        <v>9</v>
      </c>
      <c r="Q170" s="149">
        <f t="shared" ref="Q170:Q179" si="14">SUM(M170,O170)</f>
        <v>1.8</v>
      </c>
      <c r="R170" s="31" t="s">
        <v>1767</v>
      </c>
      <c r="S170" s="31" t="s">
        <v>186</v>
      </c>
      <c r="T170" s="31" t="s">
        <v>188</v>
      </c>
      <c r="U170" s="31" t="s">
        <v>111</v>
      </c>
      <c r="V170" s="95">
        <v>39448</v>
      </c>
      <c r="W170" s="31"/>
      <c r="X170" s="46"/>
      <c r="Y170" s="31" t="s">
        <v>189</v>
      </c>
      <c r="Z170" s="31" t="s">
        <v>89</v>
      </c>
      <c r="AB170" s="120">
        <v>724092351</v>
      </c>
      <c r="AC170" s="31" t="s">
        <v>189</v>
      </c>
      <c r="AD170" s="61"/>
    </row>
    <row r="171" spans="1:32" ht="15" customHeight="1">
      <c r="A171" s="19" t="s">
        <v>29</v>
      </c>
      <c r="B171" s="19">
        <v>12</v>
      </c>
      <c r="C171" s="19">
        <v>1</v>
      </c>
      <c r="D171" s="31" t="s">
        <v>1768</v>
      </c>
      <c r="E171" s="19">
        <v>8061366</v>
      </c>
      <c r="F171" s="19" t="s">
        <v>1761</v>
      </c>
      <c r="G171" s="31" t="s">
        <v>1750</v>
      </c>
      <c r="H171" s="31" t="s">
        <v>93</v>
      </c>
      <c r="I171" s="147">
        <v>0</v>
      </c>
      <c r="J171" s="147">
        <v>2</v>
      </c>
      <c r="K171" s="147">
        <v>19</v>
      </c>
      <c r="L171" s="147">
        <v>3</v>
      </c>
      <c r="M171" s="217">
        <v>2.75</v>
      </c>
      <c r="N171" s="147">
        <v>4</v>
      </c>
      <c r="O171" s="217">
        <v>2.68</v>
      </c>
      <c r="P171" s="147">
        <v>7</v>
      </c>
      <c r="Q171" s="149">
        <f t="shared" si="14"/>
        <v>5.43</v>
      </c>
      <c r="R171" s="31" t="s">
        <v>1767</v>
      </c>
      <c r="S171" s="31" t="s">
        <v>1769</v>
      </c>
      <c r="T171" s="31" t="s">
        <v>1770</v>
      </c>
      <c r="U171" s="31" t="s">
        <v>37</v>
      </c>
      <c r="V171" s="95">
        <v>39083</v>
      </c>
      <c r="W171" s="31"/>
      <c r="X171" s="46"/>
      <c r="Y171" s="31" t="s">
        <v>1771</v>
      </c>
      <c r="Z171" s="31" t="s">
        <v>1772</v>
      </c>
      <c r="AB171" s="120">
        <v>734302687</v>
      </c>
      <c r="AC171" s="31" t="s">
        <v>1773</v>
      </c>
      <c r="AD171" s="61"/>
      <c r="AE171" s="1"/>
      <c r="AF171" s="1"/>
    </row>
    <row r="172" spans="1:32" ht="15" customHeight="1">
      <c r="A172" s="19" t="s">
        <v>29</v>
      </c>
      <c r="B172" s="19">
        <v>7</v>
      </c>
      <c r="C172" s="19">
        <v>2</v>
      </c>
      <c r="D172" s="31" t="s">
        <v>1282</v>
      </c>
      <c r="E172" s="19">
        <v>1348958</v>
      </c>
      <c r="F172" s="19" t="s">
        <v>1761</v>
      </c>
      <c r="G172" s="31" t="s">
        <v>1195</v>
      </c>
      <c r="H172" s="31" t="s">
        <v>308</v>
      </c>
      <c r="I172" s="147">
        <v>0</v>
      </c>
      <c r="J172" s="147">
        <v>3</v>
      </c>
      <c r="K172" s="147">
        <v>10</v>
      </c>
      <c r="L172" s="147">
        <v>6</v>
      </c>
      <c r="M172" s="217">
        <v>3.5</v>
      </c>
      <c r="N172" s="147">
        <v>4</v>
      </c>
      <c r="O172" s="217">
        <v>0.92</v>
      </c>
      <c r="P172" s="147">
        <v>10</v>
      </c>
      <c r="Q172" s="149">
        <f t="shared" si="14"/>
        <v>4.42</v>
      </c>
      <c r="R172" s="31" t="s">
        <v>1762</v>
      </c>
      <c r="S172" s="31" t="s">
        <v>1808</v>
      </c>
      <c r="T172" s="31" t="s">
        <v>1809</v>
      </c>
      <c r="U172" s="31" t="s">
        <v>37</v>
      </c>
      <c r="V172" s="95">
        <v>39083</v>
      </c>
      <c r="W172" s="31"/>
      <c r="X172" s="46">
        <v>474652030</v>
      </c>
      <c r="Y172" s="59" t="s">
        <v>1810</v>
      </c>
      <c r="Z172" s="31" t="s">
        <v>80</v>
      </c>
      <c r="AB172" s="120">
        <v>474652030</v>
      </c>
      <c r="AC172" s="31" t="s">
        <v>1810</v>
      </c>
      <c r="AD172" s="61"/>
    </row>
    <row r="173" spans="1:32" ht="15" customHeight="1">
      <c r="A173" s="19" t="s">
        <v>29</v>
      </c>
      <c r="B173" s="19">
        <v>7</v>
      </c>
      <c r="C173" s="19">
        <v>2</v>
      </c>
      <c r="D173" s="31" t="s">
        <v>1282</v>
      </c>
      <c r="E173" s="19">
        <v>9046179</v>
      </c>
      <c r="F173" s="19" t="s">
        <v>1761</v>
      </c>
      <c r="G173" s="31" t="s">
        <v>1195</v>
      </c>
      <c r="H173" s="31" t="s">
        <v>308</v>
      </c>
      <c r="I173" s="147">
        <v>0</v>
      </c>
      <c r="J173" s="147">
        <v>4</v>
      </c>
      <c r="K173" s="147">
        <v>10</v>
      </c>
      <c r="L173" s="147">
        <v>8</v>
      </c>
      <c r="M173" s="217">
        <v>4.5999999999999996</v>
      </c>
      <c r="N173" s="147">
        <v>4</v>
      </c>
      <c r="O173" s="217">
        <v>0.92</v>
      </c>
      <c r="P173" s="147">
        <v>12</v>
      </c>
      <c r="Q173" s="149">
        <f t="shared" si="14"/>
        <v>5.52</v>
      </c>
      <c r="R173" s="31" t="s">
        <v>1762</v>
      </c>
      <c r="S173" s="31" t="s">
        <v>1811</v>
      </c>
      <c r="T173" s="31" t="s">
        <v>1812</v>
      </c>
      <c r="U173" s="31" t="s">
        <v>37</v>
      </c>
      <c r="V173" s="95">
        <v>39083</v>
      </c>
      <c r="W173" s="31"/>
      <c r="X173" s="46">
        <v>474335347</v>
      </c>
      <c r="Y173" s="59" t="s">
        <v>1813</v>
      </c>
      <c r="Z173" s="31" t="s">
        <v>80</v>
      </c>
      <c r="AB173" s="120">
        <v>474335347</v>
      </c>
      <c r="AC173" s="31" t="s">
        <v>1814</v>
      </c>
      <c r="AD173" s="61"/>
    </row>
    <row r="174" spans="1:32" ht="15" customHeight="1">
      <c r="A174" s="19" t="s">
        <v>29</v>
      </c>
      <c r="B174" s="19">
        <v>7</v>
      </c>
      <c r="C174" s="19">
        <v>2</v>
      </c>
      <c r="D174" s="31" t="s">
        <v>1284</v>
      </c>
      <c r="E174" s="19">
        <v>5598614</v>
      </c>
      <c r="F174" s="19" t="s">
        <v>1761</v>
      </c>
      <c r="G174" s="31" t="s">
        <v>1818</v>
      </c>
      <c r="H174" s="31" t="s">
        <v>93</v>
      </c>
      <c r="I174" s="147">
        <v>0</v>
      </c>
      <c r="J174" s="147">
        <v>2</v>
      </c>
      <c r="K174" s="147">
        <v>15</v>
      </c>
      <c r="L174" s="147">
        <v>2</v>
      </c>
      <c r="M174" s="217">
        <v>2</v>
      </c>
      <c r="N174" s="147">
        <v>16</v>
      </c>
      <c r="O174" s="217">
        <v>0.8</v>
      </c>
      <c r="P174" s="147">
        <v>18</v>
      </c>
      <c r="Q174" s="149">
        <f t="shared" si="14"/>
        <v>2.8</v>
      </c>
      <c r="R174" s="31" t="s">
        <v>1767</v>
      </c>
      <c r="S174" s="31" t="s">
        <v>1317</v>
      </c>
      <c r="T174" s="31" t="s">
        <v>1318</v>
      </c>
      <c r="U174" s="31" t="s">
        <v>76</v>
      </c>
      <c r="V174" s="95">
        <v>41275</v>
      </c>
      <c r="W174" s="31"/>
      <c r="X174" s="46"/>
      <c r="Y174" s="59" t="s">
        <v>1819</v>
      </c>
      <c r="Z174" s="31" t="s">
        <v>1389</v>
      </c>
      <c r="AB174" s="120">
        <v>775440661</v>
      </c>
      <c r="AC174" s="31" t="s">
        <v>1819</v>
      </c>
      <c r="AD174" s="61"/>
    </row>
    <row r="175" spans="1:32">
      <c r="A175" s="19" t="s">
        <v>29</v>
      </c>
      <c r="B175" s="19">
        <v>14</v>
      </c>
      <c r="C175" s="19">
        <v>3</v>
      </c>
      <c r="D175" s="31" t="s">
        <v>1898</v>
      </c>
      <c r="E175" s="19">
        <v>2467540</v>
      </c>
      <c r="F175" s="19" t="s">
        <v>1761</v>
      </c>
      <c r="G175" s="31" t="s">
        <v>1899</v>
      </c>
      <c r="H175" s="31" t="s">
        <v>160</v>
      </c>
      <c r="I175" s="147">
        <v>0</v>
      </c>
      <c r="J175" s="147">
        <v>3</v>
      </c>
      <c r="K175" s="147">
        <v>12</v>
      </c>
      <c r="L175" s="147">
        <v>4</v>
      </c>
      <c r="M175" s="217">
        <v>2.4500000000000002</v>
      </c>
      <c r="N175" s="147">
        <v>1</v>
      </c>
      <c r="O175" s="217">
        <v>7.4999999999999997E-2</v>
      </c>
      <c r="P175" s="147">
        <v>5</v>
      </c>
      <c r="Q175" s="149">
        <f t="shared" si="14"/>
        <v>2.5250000000000004</v>
      </c>
      <c r="R175" s="31" t="s">
        <v>1762</v>
      </c>
      <c r="S175" s="31" t="s">
        <v>1900</v>
      </c>
      <c r="T175" s="31" t="s">
        <v>1901</v>
      </c>
      <c r="U175" s="31" t="s">
        <v>76</v>
      </c>
      <c r="V175" s="95">
        <v>39083</v>
      </c>
      <c r="W175" s="31"/>
      <c r="X175" s="46">
        <v>416737182</v>
      </c>
      <c r="Y175" s="59" t="s">
        <v>1902</v>
      </c>
      <c r="Z175" s="31" t="s">
        <v>296</v>
      </c>
      <c r="AB175" s="120">
        <v>416737182</v>
      </c>
      <c r="AC175" s="31" t="s">
        <v>1902</v>
      </c>
      <c r="AD175" s="61"/>
      <c r="AE175" s="5"/>
      <c r="AF175" s="5"/>
    </row>
    <row r="176" spans="1:32" ht="15" customHeight="1">
      <c r="A176" s="19" t="s">
        <v>29</v>
      </c>
      <c r="B176" s="19">
        <v>14</v>
      </c>
      <c r="C176" s="19">
        <v>3</v>
      </c>
      <c r="D176" s="31" t="s">
        <v>1284</v>
      </c>
      <c r="E176" s="19">
        <v>5510903</v>
      </c>
      <c r="F176" s="19" t="s">
        <v>1761</v>
      </c>
      <c r="G176" s="31" t="s">
        <v>1909</v>
      </c>
      <c r="H176" s="31" t="s">
        <v>153</v>
      </c>
      <c r="I176" s="147">
        <v>4</v>
      </c>
      <c r="J176" s="147">
        <v>0</v>
      </c>
      <c r="K176" s="147">
        <v>0</v>
      </c>
      <c r="L176" s="147">
        <v>6</v>
      </c>
      <c r="M176" s="217">
        <v>1.2</v>
      </c>
      <c r="N176" s="147">
        <v>16</v>
      </c>
      <c r="O176" s="217">
        <v>0.3</v>
      </c>
      <c r="P176" s="147">
        <v>22</v>
      </c>
      <c r="Q176" s="149">
        <f t="shared" si="14"/>
        <v>1.5</v>
      </c>
      <c r="R176" s="31" t="s">
        <v>1774</v>
      </c>
      <c r="S176" s="31" t="s">
        <v>1890</v>
      </c>
      <c r="T176" s="31" t="s">
        <v>1891</v>
      </c>
      <c r="U176" s="31" t="s">
        <v>76</v>
      </c>
      <c r="V176" s="95">
        <v>41640</v>
      </c>
      <c r="W176" s="31"/>
      <c r="X176" s="46">
        <v>416797511</v>
      </c>
      <c r="Y176" s="59" t="s">
        <v>1892</v>
      </c>
      <c r="Z176" s="31" t="s">
        <v>229</v>
      </c>
      <c r="AB176" s="120">
        <v>775889624</v>
      </c>
      <c r="AC176" s="31" t="s">
        <v>1893</v>
      </c>
      <c r="AD176" s="61"/>
    </row>
    <row r="177" spans="1:32">
      <c r="A177" s="19" t="s">
        <v>29</v>
      </c>
      <c r="B177" s="19">
        <v>10</v>
      </c>
      <c r="C177" s="19">
        <v>5</v>
      </c>
      <c r="D177" s="31" t="s">
        <v>1442</v>
      </c>
      <c r="E177" s="19">
        <v>8582685</v>
      </c>
      <c r="F177" s="19" t="s">
        <v>1761</v>
      </c>
      <c r="G177" s="31" t="s">
        <v>1195</v>
      </c>
      <c r="H177" s="31" t="s">
        <v>1216</v>
      </c>
      <c r="I177" s="147">
        <v>0</v>
      </c>
      <c r="J177" s="147">
        <v>2</v>
      </c>
      <c r="K177" s="147">
        <v>9</v>
      </c>
      <c r="L177" s="147">
        <v>4</v>
      </c>
      <c r="M177" s="217">
        <v>2.9</v>
      </c>
      <c r="N177" s="147">
        <v>9</v>
      </c>
      <c r="O177" s="217">
        <v>1.73</v>
      </c>
      <c r="P177" s="147">
        <v>13</v>
      </c>
      <c r="Q177" s="149">
        <f t="shared" si="14"/>
        <v>4.63</v>
      </c>
      <c r="R177" s="31" t="s">
        <v>1762</v>
      </c>
      <c r="S177" s="31" t="s">
        <v>1962</v>
      </c>
      <c r="T177" s="31" t="s">
        <v>1963</v>
      </c>
      <c r="U177" s="31" t="s">
        <v>56</v>
      </c>
      <c r="V177" s="95">
        <v>39083</v>
      </c>
      <c r="W177" s="31"/>
      <c r="X177" s="46">
        <v>476102288</v>
      </c>
      <c r="Y177" s="59" t="s">
        <v>1511</v>
      </c>
      <c r="Z177" s="31" t="s">
        <v>1964</v>
      </c>
      <c r="AB177" s="120">
        <v>602219372</v>
      </c>
      <c r="AC177" s="31" t="s">
        <v>1511</v>
      </c>
      <c r="AD177" s="61"/>
    </row>
    <row r="178" spans="1:32" ht="15" customHeight="1">
      <c r="A178" s="19" t="s">
        <v>29</v>
      </c>
      <c r="B178" s="19">
        <v>8</v>
      </c>
      <c r="C178" s="19">
        <v>6</v>
      </c>
      <c r="D178" s="31" t="s">
        <v>1363</v>
      </c>
      <c r="E178" s="19">
        <v>9185704</v>
      </c>
      <c r="F178" s="19" t="s">
        <v>1761</v>
      </c>
      <c r="G178" s="31" t="s">
        <v>1195</v>
      </c>
      <c r="H178" s="31" t="s">
        <v>144</v>
      </c>
      <c r="I178" s="147">
        <v>0</v>
      </c>
      <c r="J178" s="147">
        <v>4</v>
      </c>
      <c r="K178" s="147">
        <v>10</v>
      </c>
      <c r="L178" s="147">
        <v>4</v>
      </c>
      <c r="M178" s="217">
        <v>1.8</v>
      </c>
      <c r="N178" s="147">
        <v>3</v>
      </c>
      <c r="O178" s="217">
        <v>0.33</v>
      </c>
      <c r="P178" s="147">
        <v>7</v>
      </c>
      <c r="Q178" s="149">
        <f t="shared" si="14"/>
        <v>2.13</v>
      </c>
      <c r="R178" s="31" t="s">
        <v>1762</v>
      </c>
      <c r="S178" s="31" t="s">
        <v>1363</v>
      </c>
      <c r="T178" s="31" t="s">
        <v>2012</v>
      </c>
      <c r="U178" s="31" t="s">
        <v>37</v>
      </c>
      <c r="V178" s="95">
        <v>39083</v>
      </c>
      <c r="W178" s="31"/>
      <c r="X178" s="46">
        <v>602195104</v>
      </c>
      <c r="Y178" s="59" t="s">
        <v>2013</v>
      </c>
      <c r="Z178" s="31" t="s">
        <v>2014</v>
      </c>
      <c r="AB178" s="120">
        <v>602195104</v>
      </c>
      <c r="AC178" s="31" t="s">
        <v>2015</v>
      </c>
      <c r="AD178" s="61"/>
    </row>
    <row r="179" spans="1:32" ht="15" customHeight="1">
      <c r="A179" s="19" t="s">
        <v>29</v>
      </c>
      <c r="B179" s="19">
        <v>9</v>
      </c>
      <c r="C179" s="19">
        <v>7</v>
      </c>
      <c r="D179" s="31" t="s">
        <v>1363</v>
      </c>
      <c r="E179" s="19">
        <v>6427324</v>
      </c>
      <c r="F179" s="19" t="s">
        <v>1761</v>
      </c>
      <c r="G179" s="31" t="s">
        <v>1195</v>
      </c>
      <c r="H179" s="31" t="s">
        <v>144</v>
      </c>
      <c r="I179" s="147">
        <v>0</v>
      </c>
      <c r="J179" s="147">
        <v>4</v>
      </c>
      <c r="K179" s="147">
        <v>10</v>
      </c>
      <c r="L179" s="147">
        <v>4</v>
      </c>
      <c r="M179" s="217">
        <v>2.5</v>
      </c>
      <c r="N179" s="147">
        <v>3</v>
      </c>
      <c r="O179" s="217">
        <v>1.58</v>
      </c>
      <c r="P179" s="147">
        <v>7</v>
      </c>
      <c r="Q179" s="149">
        <f t="shared" si="14"/>
        <v>4.08</v>
      </c>
      <c r="R179" s="31" t="s">
        <v>1762</v>
      </c>
      <c r="S179" s="31" t="s">
        <v>1363</v>
      </c>
      <c r="T179" s="31" t="s">
        <v>2055</v>
      </c>
      <c r="U179" s="31" t="s">
        <v>37</v>
      </c>
      <c r="V179" s="95">
        <v>39083</v>
      </c>
      <c r="W179" s="31"/>
      <c r="X179" s="46">
        <v>417530788</v>
      </c>
      <c r="Y179" s="59" t="s">
        <v>2056</v>
      </c>
      <c r="Z179" s="31" t="s">
        <v>2014</v>
      </c>
      <c r="AA179" s="31">
        <v>602414911</v>
      </c>
      <c r="AB179" s="120" t="s">
        <v>2057</v>
      </c>
      <c r="AC179" s="31"/>
      <c r="AD179" s="61"/>
    </row>
    <row r="180" spans="1:32" ht="15" customHeight="1">
      <c r="A180" s="19" t="s">
        <v>29</v>
      </c>
      <c r="B180" s="19">
        <v>1</v>
      </c>
      <c r="C180" s="19">
        <v>8</v>
      </c>
      <c r="D180" s="31" t="s">
        <v>2089</v>
      </c>
      <c r="E180" s="19">
        <v>4677905</v>
      </c>
      <c r="F180" s="19" t="s">
        <v>1761</v>
      </c>
      <c r="G180" s="31" t="s">
        <v>1899</v>
      </c>
      <c r="H180" s="31" t="s">
        <v>160</v>
      </c>
      <c r="I180" s="147">
        <v>0</v>
      </c>
      <c r="J180" s="147">
        <v>3</v>
      </c>
      <c r="K180" s="147">
        <v>0</v>
      </c>
      <c r="L180" s="147">
        <v>6</v>
      </c>
      <c r="M180" s="217">
        <v>1.9</v>
      </c>
      <c r="N180" s="147">
        <v>2</v>
      </c>
      <c r="O180" s="217">
        <v>0.7</v>
      </c>
      <c r="P180" s="147">
        <v>8</v>
      </c>
      <c r="Q180" s="147">
        <v>2.5999999999999996</v>
      </c>
      <c r="R180" s="31" t="s">
        <v>1762</v>
      </c>
      <c r="S180" s="31" t="s">
        <v>2090</v>
      </c>
      <c r="T180" s="31" t="s">
        <v>2091</v>
      </c>
      <c r="U180" s="31" t="s">
        <v>76</v>
      </c>
      <c r="V180" s="95">
        <v>34973</v>
      </c>
      <c r="W180" s="31"/>
      <c r="X180" s="46" t="s">
        <v>2092</v>
      </c>
      <c r="Y180" s="59" t="s">
        <v>2093</v>
      </c>
      <c r="Z180" s="31" t="s">
        <v>118</v>
      </c>
      <c r="AB180" s="120">
        <v>475210626</v>
      </c>
      <c r="AC180" s="31" t="s">
        <v>2093</v>
      </c>
      <c r="AD180" s="61"/>
    </row>
    <row r="181" spans="1:32">
      <c r="A181" s="19" t="s">
        <v>29</v>
      </c>
      <c r="B181" s="19">
        <v>1</v>
      </c>
      <c r="C181" s="19">
        <v>8</v>
      </c>
      <c r="D181" s="31" t="s">
        <v>2081</v>
      </c>
      <c r="E181" s="19">
        <v>2145028</v>
      </c>
      <c r="F181" s="19" t="s">
        <v>2755</v>
      </c>
      <c r="G181" s="31" t="s">
        <v>1750</v>
      </c>
      <c r="H181" s="31" t="s">
        <v>93</v>
      </c>
      <c r="I181" s="147">
        <v>0</v>
      </c>
      <c r="J181" s="147">
        <v>4</v>
      </c>
      <c r="K181" s="147">
        <v>50</v>
      </c>
      <c r="L181" s="147">
        <v>4</v>
      </c>
      <c r="M181" s="217">
        <v>2.8</v>
      </c>
      <c r="N181" s="147">
        <v>5</v>
      </c>
      <c r="O181" s="217">
        <v>0.7</v>
      </c>
      <c r="P181" s="147">
        <v>10</v>
      </c>
      <c r="Q181" s="149">
        <f>SUM(M181,O181)</f>
        <v>3.5</v>
      </c>
      <c r="R181" s="31" t="s">
        <v>1767</v>
      </c>
      <c r="S181" s="31" t="s">
        <v>2094</v>
      </c>
      <c r="T181" s="31" t="s">
        <v>2095</v>
      </c>
      <c r="U181" s="31" t="s">
        <v>111</v>
      </c>
      <c r="V181" s="95">
        <v>39083</v>
      </c>
      <c r="W181" s="31"/>
      <c r="X181" s="46"/>
      <c r="Y181" s="59" t="s">
        <v>2085</v>
      </c>
      <c r="Z181" s="31" t="s">
        <v>80</v>
      </c>
      <c r="AB181" s="120" t="s">
        <v>2086</v>
      </c>
      <c r="AC181" s="31" t="s">
        <v>2085</v>
      </c>
      <c r="AD181" s="61"/>
      <c r="AE181" s="19"/>
    </row>
    <row r="182" spans="1:32" ht="15" customHeight="1">
      <c r="A182" s="37" t="s">
        <v>29</v>
      </c>
      <c r="B182" s="37">
        <v>12</v>
      </c>
      <c r="C182" s="37">
        <v>1</v>
      </c>
      <c r="D182" s="59" t="s">
        <v>1197</v>
      </c>
      <c r="E182" s="37">
        <v>5657843</v>
      </c>
      <c r="F182" s="37" t="s">
        <v>52</v>
      </c>
      <c r="G182" s="59" t="s">
        <v>1198</v>
      </c>
      <c r="H182" s="59" t="s">
        <v>44</v>
      </c>
      <c r="I182" s="149">
        <v>0</v>
      </c>
      <c r="J182" s="149">
        <v>1</v>
      </c>
      <c r="K182" s="151">
        <v>25</v>
      </c>
      <c r="L182" s="149">
        <v>2</v>
      </c>
      <c r="M182" s="150">
        <v>0.5</v>
      </c>
      <c r="N182" s="149">
        <v>1</v>
      </c>
      <c r="O182" s="150">
        <v>0.1</v>
      </c>
      <c r="P182" s="149">
        <v>3</v>
      </c>
      <c r="Q182" s="149">
        <f>SUM(M182,O182)</f>
        <v>0.6</v>
      </c>
      <c r="R182" s="59" t="s">
        <v>1217</v>
      </c>
      <c r="S182" s="59" t="s">
        <v>1224</v>
      </c>
      <c r="T182" s="59" t="s">
        <v>1225</v>
      </c>
      <c r="U182" s="59" t="s">
        <v>37</v>
      </c>
      <c r="V182" s="93">
        <v>39083</v>
      </c>
      <c r="W182" s="37"/>
      <c r="X182" s="61">
        <v>737760218</v>
      </c>
      <c r="Y182" s="59" t="s">
        <v>1226</v>
      </c>
      <c r="Z182" s="59" t="s">
        <v>1227</v>
      </c>
      <c r="AA182" s="59" t="s">
        <v>1228</v>
      </c>
      <c r="AB182" s="118">
        <v>737760218</v>
      </c>
      <c r="AC182" s="59" t="s">
        <v>1226</v>
      </c>
      <c r="AD182" s="61">
        <v>1</v>
      </c>
      <c r="AE182" s="2"/>
      <c r="AF182" s="2"/>
    </row>
    <row r="183" spans="1:32" s="92" customFormat="1" ht="15" customHeight="1">
      <c r="A183" s="24" t="s">
        <v>29</v>
      </c>
      <c r="B183" s="24">
        <v>12</v>
      </c>
      <c r="C183" s="24">
        <v>1</v>
      </c>
      <c r="D183" s="56" t="s">
        <v>74</v>
      </c>
      <c r="E183" s="24">
        <v>8454096</v>
      </c>
      <c r="F183" s="82" t="s">
        <v>52</v>
      </c>
      <c r="G183" s="56" t="s">
        <v>53</v>
      </c>
      <c r="H183" s="56" t="s">
        <v>93</v>
      </c>
      <c r="I183" s="147">
        <v>0</v>
      </c>
      <c r="J183" s="153">
        <v>1</v>
      </c>
      <c r="K183" s="153">
        <v>0</v>
      </c>
      <c r="L183" s="153">
        <v>1</v>
      </c>
      <c r="M183" s="161">
        <v>0.1</v>
      </c>
      <c r="N183" s="153">
        <v>1</v>
      </c>
      <c r="O183" s="161">
        <v>0.1</v>
      </c>
      <c r="P183" s="153">
        <v>2</v>
      </c>
      <c r="Q183" s="149">
        <f>SUM(M183,O183)</f>
        <v>0.2</v>
      </c>
      <c r="R183" s="56" t="s">
        <v>1217</v>
      </c>
      <c r="S183" s="54" t="s">
        <v>2657</v>
      </c>
      <c r="T183" s="56" t="s">
        <v>1254</v>
      </c>
      <c r="U183" s="56" t="s">
        <v>76</v>
      </c>
      <c r="V183" s="94">
        <v>39083</v>
      </c>
      <c r="W183" s="25"/>
      <c r="X183" s="29" t="s">
        <v>1082</v>
      </c>
      <c r="Y183" s="56" t="s">
        <v>1083</v>
      </c>
      <c r="Z183" s="56" t="s">
        <v>1084</v>
      </c>
      <c r="AA183" s="56" t="s">
        <v>263</v>
      </c>
      <c r="AB183" s="117">
        <v>777704221</v>
      </c>
      <c r="AC183" s="56" t="s">
        <v>1083</v>
      </c>
      <c r="AD183" s="29">
        <v>1</v>
      </c>
    </row>
    <row r="184" spans="1:32">
      <c r="A184" s="24" t="s">
        <v>29</v>
      </c>
      <c r="B184" s="24">
        <v>12</v>
      </c>
      <c r="C184" s="24">
        <v>1</v>
      </c>
      <c r="D184" s="56" t="s">
        <v>1199</v>
      </c>
      <c r="E184" s="24">
        <v>9131484</v>
      </c>
      <c r="F184" s="82" t="s">
        <v>52</v>
      </c>
      <c r="G184" s="56" t="s">
        <v>182</v>
      </c>
      <c r="H184" s="56" t="s">
        <v>153</v>
      </c>
      <c r="I184" s="147">
        <v>0</v>
      </c>
      <c r="J184" s="153">
        <v>1</v>
      </c>
      <c r="K184" s="153">
        <v>15</v>
      </c>
      <c r="L184" s="153">
        <v>2</v>
      </c>
      <c r="M184" s="161">
        <v>0.7</v>
      </c>
      <c r="N184" s="153">
        <v>1</v>
      </c>
      <c r="O184" s="161">
        <v>0.1</v>
      </c>
      <c r="P184" s="153">
        <v>3</v>
      </c>
      <c r="Q184" s="153">
        <v>0.79999999999999993</v>
      </c>
      <c r="R184" s="56" t="s">
        <v>1217</v>
      </c>
      <c r="S184" s="54" t="s">
        <v>1229</v>
      </c>
      <c r="T184" s="54" t="s">
        <v>1230</v>
      </c>
      <c r="U184" s="56" t="s">
        <v>76</v>
      </c>
      <c r="V184" s="94">
        <v>40909</v>
      </c>
      <c r="W184" s="25"/>
      <c r="X184" s="29">
        <v>472745159</v>
      </c>
      <c r="Y184" s="56" t="s">
        <v>1231</v>
      </c>
      <c r="Z184" s="56" t="s">
        <v>1232</v>
      </c>
      <c r="AA184" s="56" t="s">
        <v>1233</v>
      </c>
      <c r="AB184" s="117">
        <v>734570027</v>
      </c>
      <c r="AC184" s="56" t="s">
        <v>1234</v>
      </c>
      <c r="AD184" s="29">
        <v>1</v>
      </c>
    </row>
    <row r="185" spans="1:32" ht="15" customHeight="1">
      <c r="A185" s="19" t="s">
        <v>29</v>
      </c>
      <c r="B185" s="19">
        <v>5</v>
      </c>
      <c r="C185" s="19">
        <v>1</v>
      </c>
      <c r="D185" s="31" t="s">
        <v>51</v>
      </c>
      <c r="E185" s="19">
        <v>1073186</v>
      </c>
      <c r="F185" s="19" t="s">
        <v>52</v>
      </c>
      <c r="G185" s="31" t="s">
        <v>53</v>
      </c>
      <c r="H185" s="31" t="s">
        <v>33</v>
      </c>
      <c r="I185" s="147">
        <v>0</v>
      </c>
      <c r="J185" s="147">
        <v>22</v>
      </c>
      <c r="K185" s="147">
        <v>0</v>
      </c>
      <c r="L185" s="147">
        <v>23</v>
      </c>
      <c r="M185" s="217">
        <v>22.5</v>
      </c>
      <c r="N185" s="147">
        <v>15</v>
      </c>
      <c r="O185" s="217">
        <v>4.7699999999999996</v>
      </c>
      <c r="P185" s="147">
        <f>SUM(L185,N185)</f>
        <v>38</v>
      </c>
      <c r="Q185" s="147">
        <f>SUM(M185,O185)</f>
        <v>27.27</v>
      </c>
      <c r="R185" s="31" t="s">
        <v>45</v>
      </c>
      <c r="S185" s="31" t="s">
        <v>54</v>
      </c>
      <c r="T185" s="31" t="s">
        <v>55</v>
      </c>
      <c r="U185" s="31" t="s">
        <v>56</v>
      </c>
      <c r="V185" s="95">
        <v>39083</v>
      </c>
      <c r="W185" s="31"/>
      <c r="X185" s="46">
        <v>412540978</v>
      </c>
      <c r="Y185" s="59" t="s">
        <v>57</v>
      </c>
      <c r="Z185" s="31" t="s">
        <v>58</v>
      </c>
      <c r="AA185" s="31" t="s">
        <v>59</v>
      </c>
      <c r="AB185" s="120">
        <v>412540978</v>
      </c>
      <c r="AC185" s="31" t="s">
        <v>60</v>
      </c>
      <c r="AD185" s="61">
        <v>22</v>
      </c>
    </row>
    <row r="186" spans="1:32" ht="15" customHeight="1">
      <c r="A186" s="24" t="s">
        <v>29</v>
      </c>
      <c r="B186" s="24">
        <v>12</v>
      </c>
      <c r="C186" s="24">
        <v>1</v>
      </c>
      <c r="D186" s="56" t="s">
        <v>1214</v>
      </c>
      <c r="E186" s="24">
        <v>5981003</v>
      </c>
      <c r="F186" s="24" t="s">
        <v>52</v>
      </c>
      <c r="G186" s="56" t="s">
        <v>1213</v>
      </c>
      <c r="H186" s="56" t="s">
        <v>144</v>
      </c>
      <c r="I186" s="153">
        <v>0</v>
      </c>
      <c r="J186" s="153">
        <v>2</v>
      </c>
      <c r="K186" s="153">
        <v>0</v>
      </c>
      <c r="L186" s="153">
        <v>5</v>
      </c>
      <c r="M186" s="161">
        <v>2.25</v>
      </c>
      <c r="N186" s="153">
        <v>5</v>
      </c>
      <c r="O186" s="161">
        <v>1.05</v>
      </c>
      <c r="P186" s="153">
        <v>10</v>
      </c>
      <c r="Q186" s="153">
        <v>3.3</v>
      </c>
      <c r="R186" s="56" t="s">
        <v>1261</v>
      </c>
      <c r="S186" s="56" t="s">
        <v>1270</v>
      </c>
      <c r="T186" s="56" t="s">
        <v>1271</v>
      </c>
      <c r="U186" s="56" t="s">
        <v>37</v>
      </c>
      <c r="V186" s="93">
        <v>39083</v>
      </c>
      <c r="W186" s="24"/>
      <c r="X186" s="29">
        <v>774775709</v>
      </c>
      <c r="Y186" s="59" t="s">
        <v>1272</v>
      </c>
      <c r="Z186" s="56" t="s">
        <v>1267</v>
      </c>
      <c r="AA186" s="56" t="s">
        <v>1273</v>
      </c>
      <c r="AB186" s="117">
        <v>774775709</v>
      </c>
      <c r="AC186" s="31" t="s">
        <v>1274</v>
      </c>
      <c r="AD186" s="29">
        <v>3</v>
      </c>
    </row>
    <row r="187" spans="1:32" ht="15" customHeight="1">
      <c r="A187" s="24" t="s">
        <v>29</v>
      </c>
      <c r="B187" s="24">
        <v>12</v>
      </c>
      <c r="C187" s="24">
        <v>1</v>
      </c>
      <c r="D187" s="56" t="s">
        <v>1199</v>
      </c>
      <c r="E187" s="24">
        <v>6303516</v>
      </c>
      <c r="F187" s="82" t="s">
        <v>52</v>
      </c>
      <c r="G187" s="56" t="s">
        <v>182</v>
      </c>
      <c r="H187" s="56" t="s">
        <v>153</v>
      </c>
      <c r="I187" s="147">
        <v>0</v>
      </c>
      <c r="J187" s="153">
        <v>1</v>
      </c>
      <c r="K187" s="153">
        <v>15</v>
      </c>
      <c r="L187" s="153">
        <v>1</v>
      </c>
      <c r="M187" s="161">
        <v>0.2</v>
      </c>
      <c r="N187" s="153">
        <v>0</v>
      </c>
      <c r="O187" s="161">
        <v>0</v>
      </c>
      <c r="P187" s="153">
        <v>1</v>
      </c>
      <c r="Q187" s="153">
        <v>0.2</v>
      </c>
      <c r="R187" s="56" t="s">
        <v>1261</v>
      </c>
      <c r="S187" s="56" t="s">
        <v>1229</v>
      </c>
      <c r="T187" s="56" t="s">
        <v>1262</v>
      </c>
      <c r="U187" s="56" t="s">
        <v>76</v>
      </c>
      <c r="V187" s="94">
        <v>41291</v>
      </c>
      <c r="W187" s="25"/>
      <c r="X187" s="29">
        <v>472745159</v>
      </c>
      <c r="Y187" s="59" t="s">
        <v>1231</v>
      </c>
      <c r="Z187" s="56" t="s">
        <v>1263</v>
      </c>
      <c r="AA187" s="56" t="s">
        <v>1233</v>
      </c>
      <c r="AB187" s="117">
        <v>734570027</v>
      </c>
      <c r="AC187" s="31" t="s">
        <v>1234</v>
      </c>
      <c r="AD187" s="29">
        <v>1</v>
      </c>
    </row>
    <row r="188" spans="1:32" ht="15" customHeight="1">
      <c r="A188" s="33" t="s">
        <v>29</v>
      </c>
      <c r="B188" s="11">
        <v>7</v>
      </c>
      <c r="C188" s="11">
        <v>2</v>
      </c>
      <c r="D188" s="48" t="s">
        <v>732</v>
      </c>
      <c r="E188" s="11">
        <v>2149893</v>
      </c>
      <c r="F188" s="11" t="s">
        <v>52</v>
      </c>
      <c r="G188" s="48" t="s">
        <v>1391</v>
      </c>
      <c r="H188" s="48" t="s">
        <v>1735</v>
      </c>
      <c r="I188" s="149">
        <v>0</v>
      </c>
      <c r="J188" s="149">
        <v>2</v>
      </c>
      <c r="K188" s="151" t="s">
        <v>2233</v>
      </c>
      <c r="L188" s="149">
        <v>2</v>
      </c>
      <c r="M188" s="150">
        <v>2</v>
      </c>
      <c r="N188" s="149">
        <v>3</v>
      </c>
      <c r="O188" s="150">
        <v>0.8</v>
      </c>
      <c r="P188" s="149">
        <f t="shared" ref="P188:P193" si="15">L188+N188</f>
        <v>5</v>
      </c>
      <c r="Q188" s="149">
        <f t="shared" ref="Q188:Q195" si="16">SUM(M188,O188)</f>
        <v>2.8</v>
      </c>
      <c r="R188" s="48" t="s">
        <v>2160</v>
      </c>
      <c r="S188" s="48" t="s">
        <v>2234</v>
      </c>
      <c r="T188" s="48" t="s">
        <v>1297</v>
      </c>
      <c r="U188" s="48" t="s">
        <v>111</v>
      </c>
      <c r="V188" s="97">
        <v>41774</v>
      </c>
      <c r="W188" s="11"/>
      <c r="X188" s="47">
        <v>476119999</v>
      </c>
      <c r="Y188" s="59" t="s">
        <v>737</v>
      </c>
      <c r="Z188" s="48" t="s">
        <v>1298</v>
      </c>
      <c r="AA188" s="48" t="s">
        <v>80</v>
      </c>
      <c r="AB188" s="74">
        <v>476119999</v>
      </c>
      <c r="AC188" s="31" t="s">
        <v>1299</v>
      </c>
      <c r="AD188" s="47">
        <v>1</v>
      </c>
    </row>
    <row r="189" spans="1:32" ht="15" customHeight="1">
      <c r="A189" s="37" t="s">
        <v>29</v>
      </c>
      <c r="B189" s="37">
        <v>7</v>
      </c>
      <c r="C189" s="37">
        <v>2</v>
      </c>
      <c r="D189" s="59" t="s">
        <v>732</v>
      </c>
      <c r="E189" s="37">
        <v>2570590</v>
      </c>
      <c r="F189" s="37" t="s">
        <v>52</v>
      </c>
      <c r="G189" s="59" t="s">
        <v>1391</v>
      </c>
      <c r="H189" s="59" t="s">
        <v>2166</v>
      </c>
      <c r="I189" s="149">
        <v>0</v>
      </c>
      <c r="J189" s="149">
        <v>2</v>
      </c>
      <c r="K189" s="151" t="s">
        <v>2215</v>
      </c>
      <c r="L189" s="149">
        <v>4</v>
      </c>
      <c r="M189" s="150">
        <v>3</v>
      </c>
      <c r="N189" s="149">
        <v>4</v>
      </c>
      <c r="O189" s="150">
        <v>0.55000000000000004</v>
      </c>
      <c r="P189" s="149">
        <f t="shared" si="15"/>
        <v>8</v>
      </c>
      <c r="Q189" s="149">
        <f t="shared" si="16"/>
        <v>3.55</v>
      </c>
      <c r="R189" s="59" t="s">
        <v>2160</v>
      </c>
      <c r="S189" s="59" t="s">
        <v>2216</v>
      </c>
      <c r="T189" s="59" t="s">
        <v>2217</v>
      </c>
      <c r="U189" s="59" t="s">
        <v>111</v>
      </c>
      <c r="V189" s="93">
        <v>39995</v>
      </c>
      <c r="W189" s="37"/>
      <c r="X189" s="61">
        <v>476119999</v>
      </c>
      <c r="Y189" s="59" t="s">
        <v>737</v>
      </c>
      <c r="Z189" s="59" t="s">
        <v>2218</v>
      </c>
      <c r="AA189" s="59" t="s">
        <v>249</v>
      </c>
      <c r="AB189" s="118">
        <v>603148127</v>
      </c>
      <c r="AC189" s="31" t="s">
        <v>1326</v>
      </c>
      <c r="AD189" s="61">
        <v>2</v>
      </c>
    </row>
    <row r="190" spans="1:32" ht="15" customHeight="1">
      <c r="A190" s="37" t="s">
        <v>29</v>
      </c>
      <c r="B190" s="37">
        <v>7</v>
      </c>
      <c r="C190" s="37">
        <v>2</v>
      </c>
      <c r="D190" s="59" t="s">
        <v>1282</v>
      </c>
      <c r="E190" s="37">
        <v>4617622</v>
      </c>
      <c r="F190" s="37" t="s">
        <v>52</v>
      </c>
      <c r="G190" s="59" t="s">
        <v>1391</v>
      </c>
      <c r="H190" s="59" t="s">
        <v>2166</v>
      </c>
      <c r="I190" s="149">
        <v>0</v>
      </c>
      <c r="J190" s="149">
        <v>3</v>
      </c>
      <c r="K190" s="151" t="s">
        <v>2167</v>
      </c>
      <c r="L190" s="149">
        <v>5</v>
      </c>
      <c r="M190" s="150">
        <v>3.7</v>
      </c>
      <c r="N190" s="149">
        <v>4</v>
      </c>
      <c r="O190" s="150">
        <v>0.6</v>
      </c>
      <c r="P190" s="149">
        <f t="shared" si="15"/>
        <v>9</v>
      </c>
      <c r="Q190" s="149">
        <f t="shared" si="16"/>
        <v>4.3</v>
      </c>
      <c r="R190" s="59" t="s">
        <v>2160</v>
      </c>
      <c r="S190" s="59" t="s">
        <v>2225</v>
      </c>
      <c r="T190" s="59" t="s">
        <v>2226</v>
      </c>
      <c r="U190" s="59" t="s">
        <v>37</v>
      </c>
      <c r="V190" s="93">
        <v>39387</v>
      </c>
      <c r="W190" s="37"/>
      <c r="X190" s="61">
        <v>725758588</v>
      </c>
      <c r="Y190" s="59" t="s">
        <v>2221</v>
      </c>
      <c r="Z190" s="59" t="s">
        <v>2227</v>
      </c>
      <c r="AA190" s="59" t="s">
        <v>2223</v>
      </c>
      <c r="AB190" s="118">
        <v>725543166</v>
      </c>
      <c r="AC190" s="31" t="s">
        <v>2221</v>
      </c>
      <c r="AD190" s="61">
        <v>30</v>
      </c>
    </row>
    <row r="191" spans="1:32" s="92" customFormat="1" ht="15" customHeight="1">
      <c r="A191" s="37" t="s">
        <v>29</v>
      </c>
      <c r="B191" s="37">
        <v>7</v>
      </c>
      <c r="C191" s="37">
        <v>2</v>
      </c>
      <c r="D191" s="59" t="s">
        <v>1282</v>
      </c>
      <c r="E191" s="37">
        <v>4903149</v>
      </c>
      <c r="F191" s="37" t="s">
        <v>52</v>
      </c>
      <c r="G191" s="59" t="s">
        <v>1391</v>
      </c>
      <c r="H191" s="59" t="s">
        <v>1735</v>
      </c>
      <c r="I191" s="149">
        <v>0</v>
      </c>
      <c r="J191" s="149">
        <v>3</v>
      </c>
      <c r="K191" s="151" t="s">
        <v>2167</v>
      </c>
      <c r="L191" s="149">
        <v>7</v>
      </c>
      <c r="M191" s="150">
        <v>5.2</v>
      </c>
      <c r="N191" s="149">
        <v>4</v>
      </c>
      <c r="O191" s="150">
        <v>0.6</v>
      </c>
      <c r="P191" s="149">
        <f t="shared" si="15"/>
        <v>11</v>
      </c>
      <c r="Q191" s="149">
        <f t="shared" si="16"/>
        <v>5.8</v>
      </c>
      <c r="R191" s="59" t="s">
        <v>2160</v>
      </c>
      <c r="S191" s="59" t="s">
        <v>2203</v>
      </c>
      <c r="T191" s="59" t="s">
        <v>2204</v>
      </c>
      <c r="U191" s="59" t="s">
        <v>37</v>
      </c>
      <c r="V191" s="93">
        <v>41533</v>
      </c>
      <c r="W191" s="37"/>
      <c r="X191" s="61">
        <v>702042647</v>
      </c>
      <c r="Y191" s="59" t="s">
        <v>2205</v>
      </c>
      <c r="Z191" s="59" t="s">
        <v>2206</v>
      </c>
      <c r="AA191" s="59" t="s">
        <v>229</v>
      </c>
      <c r="AB191" s="118">
        <v>702287459</v>
      </c>
      <c r="AC191" s="31" t="s">
        <v>2207</v>
      </c>
      <c r="AD191" s="61">
        <v>6</v>
      </c>
    </row>
    <row r="192" spans="1:32" ht="15" customHeight="1">
      <c r="A192" s="37" t="s">
        <v>29</v>
      </c>
      <c r="B192" s="37">
        <v>7</v>
      </c>
      <c r="C192" s="37">
        <v>2</v>
      </c>
      <c r="D192" s="59" t="s">
        <v>1282</v>
      </c>
      <c r="E192" s="37">
        <v>5486070</v>
      </c>
      <c r="F192" s="37" t="s">
        <v>52</v>
      </c>
      <c r="G192" s="59" t="s">
        <v>1391</v>
      </c>
      <c r="H192" s="59" t="s">
        <v>2166</v>
      </c>
      <c r="I192" s="149">
        <v>0</v>
      </c>
      <c r="J192" s="149">
        <v>2</v>
      </c>
      <c r="K192" s="151" t="s">
        <v>2184</v>
      </c>
      <c r="L192" s="149">
        <v>5</v>
      </c>
      <c r="M192" s="150">
        <v>3.6</v>
      </c>
      <c r="N192" s="149">
        <v>4</v>
      </c>
      <c r="O192" s="150">
        <v>0.6</v>
      </c>
      <c r="P192" s="149">
        <f t="shared" si="15"/>
        <v>9</v>
      </c>
      <c r="Q192" s="149">
        <f t="shared" si="16"/>
        <v>4.2</v>
      </c>
      <c r="R192" s="59" t="s">
        <v>2160</v>
      </c>
      <c r="S192" s="59" t="s">
        <v>2228</v>
      </c>
      <c r="T192" s="59" t="s">
        <v>2229</v>
      </c>
      <c r="U192" s="59" t="s">
        <v>37</v>
      </c>
      <c r="V192" s="93">
        <v>39995</v>
      </c>
      <c r="W192" s="37"/>
      <c r="X192" s="61">
        <v>725758588</v>
      </c>
      <c r="Y192" s="59" t="s">
        <v>2230</v>
      </c>
      <c r="Z192" s="59" t="s">
        <v>2231</v>
      </c>
      <c r="AA192" s="59" t="s">
        <v>80</v>
      </c>
      <c r="AB192" s="118">
        <v>725758588</v>
      </c>
      <c r="AC192" s="31" t="s">
        <v>2232</v>
      </c>
      <c r="AD192" s="61">
        <v>15</v>
      </c>
    </row>
    <row r="193" spans="1:32" ht="15" customHeight="1">
      <c r="A193" s="37" t="s">
        <v>29</v>
      </c>
      <c r="B193" s="37">
        <v>7</v>
      </c>
      <c r="C193" s="37">
        <v>2</v>
      </c>
      <c r="D193" s="59" t="s">
        <v>1282</v>
      </c>
      <c r="E193" s="37">
        <v>6987486</v>
      </c>
      <c r="F193" s="37" t="s">
        <v>52</v>
      </c>
      <c r="G193" s="59" t="s">
        <v>1391</v>
      </c>
      <c r="H193" s="59" t="s">
        <v>2166</v>
      </c>
      <c r="I193" s="149">
        <v>0</v>
      </c>
      <c r="J193" s="149">
        <v>3</v>
      </c>
      <c r="K193" s="151" t="s">
        <v>2167</v>
      </c>
      <c r="L193" s="149">
        <v>6</v>
      </c>
      <c r="M193" s="150">
        <v>3.6</v>
      </c>
      <c r="N193" s="149">
        <v>4</v>
      </c>
      <c r="O193" s="150">
        <v>0.6</v>
      </c>
      <c r="P193" s="149">
        <f t="shared" si="15"/>
        <v>10</v>
      </c>
      <c r="Q193" s="149">
        <f t="shared" si="16"/>
        <v>4.2</v>
      </c>
      <c r="R193" s="59" t="s">
        <v>2160</v>
      </c>
      <c r="S193" s="59" t="s">
        <v>2219</v>
      </c>
      <c r="T193" s="59" t="s">
        <v>2220</v>
      </c>
      <c r="U193" s="59" t="s">
        <v>37</v>
      </c>
      <c r="V193" s="93">
        <v>40817</v>
      </c>
      <c r="W193" s="37"/>
      <c r="X193" s="61">
        <v>725758588</v>
      </c>
      <c r="Y193" s="59" t="s">
        <v>2221</v>
      </c>
      <c r="Z193" s="59" t="s">
        <v>2222</v>
      </c>
      <c r="AA193" s="59" t="s">
        <v>2223</v>
      </c>
      <c r="AB193" s="118">
        <v>702042573</v>
      </c>
      <c r="AC193" s="31" t="s">
        <v>2224</v>
      </c>
      <c r="AD193" s="61">
        <v>30</v>
      </c>
    </row>
    <row r="194" spans="1:32" ht="18" customHeight="1">
      <c r="A194" s="19" t="s">
        <v>29</v>
      </c>
      <c r="B194" s="8">
        <v>7</v>
      </c>
      <c r="C194" s="8">
        <v>2</v>
      </c>
      <c r="D194" s="22" t="s">
        <v>1283</v>
      </c>
      <c r="E194" s="8">
        <v>2140724</v>
      </c>
      <c r="F194" s="81" t="s">
        <v>52</v>
      </c>
      <c r="G194" s="22" t="s">
        <v>1208</v>
      </c>
      <c r="H194" s="22" t="s">
        <v>144</v>
      </c>
      <c r="I194" s="148">
        <v>0</v>
      </c>
      <c r="J194" s="148">
        <v>1</v>
      </c>
      <c r="K194" s="148">
        <v>2</v>
      </c>
      <c r="L194" s="149">
        <v>3</v>
      </c>
      <c r="M194" s="150">
        <v>2.5</v>
      </c>
      <c r="N194" s="149">
        <v>6</v>
      </c>
      <c r="O194" s="150">
        <v>0.81399999999999995</v>
      </c>
      <c r="P194" s="149">
        <v>9</v>
      </c>
      <c r="Q194" s="149">
        <f t="shared" si="16"/>
        <v>3.3140000000000001</v>
      </c>
      <c r="R194" s="51" t="s">
        <v>1217</v>
      </c>
      <c r="S194" s="22" t="s">
        <v>1310</v>
      </c>
      <c r="T194" s="22" t="s">
        <v>1311</v>
      </c>
      <c r="U194" s="22" t="s">
        <v>76</v>
      </c>
      <c r="V194" s="98">
        <v>41640</v>
      </c>
      <c r="W194" s="16"/>
      <c r="X194" s="7" t="s">
        <v>1312</v>
      </c>
      <c r="Y194" s="59" t="s">
        <v>1313</v>
      </c>
      <c r="Z194" s="22" t="s">
        <v>1314</v>
      </c>
      <c r="AA194" s="22" t="s">
        <v>1315</v>
      </c>
      <c r="AB194" s="99">
        <v>734454480</v>
      </c>
      <c r="AC194" s="31" t="s">
        <v>1316</v>
      </c>
      <c r="AD194" s="7">
        <v>2</v>
      </c>
      <c r="AE194" s="5"/>
      <c r="AF194" s="5"/>
    </row>
    <row r="195" spans="1:32" ht="15" customHeight="1">
      <c r="A195" s="24" t="s">
        <v>29</v>
      </c>
      <c r="B195" s="24">
        <v>7</v>
      </c>
      <c r="C195" s="24">
        <v>2</v>
      </c>
      <c r="D195" s="56" t="s">
        <v>732</v>
      </c>
      <c r="E195" s="24">
        <v>5361940</v>
      </c>
      <c r="F195" s="82" t="s">
        <v>52</v>
      </c>
      <c r="G195" s="56" t="s">
        <v>1288</v>
      </c>
      <c r="H195" s="56" t="s">
        <v>153</v>
      </c>
      <c r="I195" s="147">
        <v>0</v>
      </c>
      <c r="J195" s="153">
        <v>2</v>
      </c>
      <c r="K195" s="153">
        <v>2</v>
      </c>
      <c r="L195" s="153">
        <v>3</v>
      </c>
      <c r="M195" s="161">
        <v>2.5</v>
      </c>
      <c r="N195" s="153">
        <v>3</v>
      </c>
      <c r="O195" s="161">
        <v>0.45</v>
      </c>
      <c r="P195" s="153">
        <v>6</v>
      </c>
      <c r="Q195" s="149">
        <f t="shared" si="16"/>
        <v>2.95</v>
      </c>
      <c r="R195" s="54" t="s">
        <v>1217</v>
      </c>
      <c r="S195" s="54" t="s">
        <v>1323</v>
      </c>
      <c r="T195" s="54" t="s">
        <v>1324</v>
      </c>
      <c r="U195" s="56" t="s">
        <v>111</v>
      </c>
      <c r="V195" s="94">
        <v>39995</v>
      </c>
      <c r="W195" s="25"/>
      <c r="X195" s="29">
        <v>476119999</v>
      </c>
      <c r="Y195" s="59" t="s">
        <v>737</v>
      </c>
      <c r="Z195" s="56" t="s">
        <v>1325</v>
      </c>
      <c r="AA195" s="56" t="s">
        <v>97</v>
      </c>
      <c r="AB195" s="117">
        <v>603148127</v>
      </c>
      <c r="AC195" s="31" t="s">
        <v>1326</v>
      </c>
      <c r="AD195" s="29">
        <v>1</v>
      </c>
    </row>
    <row r="196" spans="1:32" ht="17.25" customHeight="1">
      <c r="A196" s="24" t="s">
        <v>29</v>
      </c>
      <c r="B196" s="24">
        <v>7</v>
      </c>
      <c r="C196" s="24">
        <v>2</v>
      </c>
      <c r="D196" s="56" t="s">
        <v>1289</v>
      </c>
      <c r="E196" s="24">
        <v>5998627</v>
      </c>
      <c r="F196" s="82" t="s">
        <v>52</v>
      </c>
      <c r="G196" s="56" t="s">
        <v>1290</v>
      </c>
      <c r="H196" s="56" t="s">
        <v>93</v>
      </c>
      <c r="I196" s="147">
        <v>0</v>
      </c>
      <c r="J196" s="153">
        <v>1</v>
      </c>
      <c r="K196" s="153">
        <v>3</v>
      </c>
      <c r="L196" s="153">
        <v>1</v>
      </c>
      <c r="M196" s="161">
        <v>0.5</v>
      </c>
      <c r="N196" s="153">
        <v>1</v>
      </c>
      <c r="O196" s="161">
        <v>1</v>
      </c>
      <c r="P196" s="153">
        <v>2</v>
      </c>
      <c r="Q196" s="153">
        <v>1.5</v>
      </c>
      <c r="R196" s="56" t="s">
        <v>1217</v>
      </c>
      <c r="S196" s="54" t="s">
        <v>1332</v>
      </c>
      <c r="T196" s="54" t="s">
        <v>196</v>
      </c>
      <c r="U196" s="56" t="s">
        <v>37</v>
      </c>
      <c r="V196" s="94">
        <v>39083</v>
      </c>
      <c r="W196" s="25"/>
      <c r="X196" s="29">
        <v>474332816</v>
      </c>
      <c r="Y196" s="59" t="s">
        <v>197</v>
      </c>
      <c r="Z196" s="56" t="s">
        <v>198</v>
      </c>
      <c r="AA196" s="56" t="s">
        <v>1333</v>
      </c>
      <c r="AB196" s="117">
        <v>606156714</v>
      </c>
      <c r="AC196" s="31" t="s">
        <v>197</v>
      </c>
      <c r="AD196" s="29">
        <v>1</v>
      </c>
    </row>
    <row r="197" spans="1:32" ht="15.75" customHeight="1">
      <c r="A197" s="24" t="s">
        <v>29</v>
      </c>
      <c r="B197" s="24">
        <v>7</v>
      </c>
      <c r="C197" s="24">
        <v>2</v>
      </c>
      <c r="D197" s="56" t="s">
        <v>1286</v>
      </c>
      <c r="E197" s="24">
        <v>6395067</v>
      </c>
      <c r="F197" s="82" t="s">
        <v>52</v>
      </c>
      <c r="G197" s="56" t="s">
        <v>1287</v>
      </c>
      <c r="H197" s="56" t="s">
        <v>153</v>
      </c>
      <c r="I197" s="147">
        <v>0</v>
      </c>
      <c r="J197" s="153">
        <v>1</v>
      </c>
      <c r="K197" s="153">
        <v>0</v>
      </c>
      <c r="L197" s="153">
        <v>4</v>
      </c>
      <c r="M197" s="161">
        <v>2</v>
      </c>
      <c r="N197" s="153">
        <v>14</v>
      </c>
      <c r="O197" s="161">
        <v>1.6</v>
      </c>
      <c r="P197" s="153">
        <v>18</v>
      </c>
      <c r="Q197" s="149">
        <f t="shared" ref="Q197:Q203" si="17">SUM(M197,O197)</f>
        <v>3.6</v>
      </c>
      <c r="R197" s="54" t="s">
        <v>1217</v>
      </c>
      <c r="S197" s="54" t="s">
        <v>1321</v>
      </c>
      <c r="T197" s="54" t="s">
        <v>211</v>
      </c>
      <c r="U197" s="56" t="s">
        <v>56</v>
      </c>
      <c r="V197" s="94">
        <v>40179</v>
      </c>
      <c r="W197" s="25"/>
      <c r="X197" s="29">
        <v>774422012</v>
      </c>
      <c r="Y197" s="59" t="s">
        <v>1322</v>
      </c>
      <c r="Z197" s="56" t="s">
        <v>213</v>
      </c>
      <c r="AA197" s="56" t="s">
        <v>118</v>
      </c>
      <c r="AB197" s="117">
        <v>474684308</v>
      </c>
      <c r="AC197" s="31" t="s">
        <v>212</v>
      </c>
      <c r="AD197" s="29">
        <v>2</v>
      </c>
    </row>
    <row r="198" spans="1:32">
      <c r="A198" s="17" t="s">
        <v>29</v>
      </c>
      <c r="B198" s="17">
        <v>15</v>
      </c>
      <c r="C198" s="17">
        <v>2</v>
      </c>
      <c r="D198" s="45" t="s">
        <v>232</v>
      </c>
      <c r="E198" s="17">
        <v>3369883</v>
      </c>
      <c r="F198" s="8" t="s">
        <v>52</v>
      </c>
      <c r="G198" s="22" t="s">
        <v>233</v>
      </c>
      <c r="H198" s="22" t="s">
        <v>44</v>
      </c>
      <c r="I198" s="148">
        <v>0</v>
      </c>
      <c r="J198" s="148">
        <v>2</v>
      </c>
      <c r="K198" s="148">
        <v>0</v>
      </c>
      <c r="L198" s="149">
        <v>8</v>
      </c>
      <c r="M198" s="150">
        <v>6.23</v>
      </c>
      <c r="N198" s="149">
        <v>10</v>
      </c>
      <c r="O198" s="150">
        <v>5.55</v>
      </c>
      <c r="P198" s="149">
        <f>SUM(L198,N198)</f>
        <v>18</v>
      </c>
      <c r="Q198" s="149">
        <f t="shared" si="17"/>
        <v>11.780000000000001</v>
      </c>
      <c r="R198" s="22" t="s">
        <v>45</v>
      </c>
      <c r="S198" s="22" t="s">
        <v>234</v>
      </c>
      <c r="T198" s="22" t="s">
        <v>235</v>
      </c>
      <c r="U198" s="22" t="s">
        <v>56</v>
      </c>
      <c r="V198" s="98">
        <v>39083</v>
      </c>
      <c r="W198" s="16"/>
      <c r="X198" s="7">
        <v>474375414</v>
      </c>
      <c r="Y198" s="59" t="s">
        <v>236</v>
      </c>
      <c r="Z198" s="22" t="s">
        <v>237</v>
      </c>
      <c r="AA198" s="22" t="s">
        <v>238</v>
      </c>
      <c r="AB198" s="99" t="s">
        <v>239</v>
      </c>
      <c r="AC198" s="31" t="s">
        <v>240</v>
      </c>
      <c r="AD198" s="7">
        <v>6</v>
      </c>
    </row>
    <row r="199" spans="1:32" ht="15" customHeight="1">
      <c r="A199" s="37" t="s">
        <v>29</v>
      </c>
      <c r="B199" s="37">
        <v>7</v>
      </c>
      <c r="C199" s="37">
        <v>2</v>
      </c>
      <c r="D199" s="59" t="s">
        <v>1293</v>
      </c>
      <c r="E199" s="37">
        <v>8668080</v>
      </c>
      <c r="F199" s="37" t="s">
        <v>52</v>
      </c>
      <c r="G199" s="59" t="s">
        <v>2245</v>
      </c>
      <c r="H199" s="59"/>
      <c r="I199" s="149">
        <v>0</v>
      </c>
      <c r="J199" s="149">
        <v>1</v>
      </c>
      <c r="K199" s="151">
        <v>5</v>
      </c>
      <c r="L199" s="149">
        <v>1</v>
      </c>
      <c r="M199" s="150">
        <v>0.1</v>
      </c>
      <c r="N199" s="149">
        <v>1</v>
      </c>
      <c r="O199" s="150">
        <v>0.4</v>
      </c>
      <c r="P199" s="149">
        <f>L199+N199</f>
        <v>2</v>
      </c>
      <c r="Q199" s="149">
        <f t="shared" si="17"/>
        <v>0.5</v>
      </c>
      <c r="R199" s="59" t="s">
        <v>2176</v>
      </c>
      <c r="S199" s="59" t="s">
        <v>2246</v>
      </c>
      <c r="T199" s="59" t="s">
        <v>2247</v>
      </c>
      <c r="U199" s="59" t="s">
        <v>37</v>
      </c>
      <c r="V199" s="93">
        <v>37988</v>
      </c>
      <c r="W199" s="37"/>
      <c r="X199" s="61">
        <v>474650575</v>
      </c>
      <c r="Y199" s="59" t="s">
        <v>1338</v>
      </c>
      <c r="Z199" s="59"/>
      <c r="AA199" s="59"/>
      <c r="AB199" s="118"/>
      <c r="AC199" s="31"/>
      <c r="AD199" s="61">
        <v>250</v>
      </c>
    </row>
    <row r="200" spans="1:32" ht="15" customHeight="1">
      <c r="A200" s="37" t="s">
        <v>29</v>
      </c>
      <c r="B200" s="37">
        <v>7</v>
      </c>
      <c r="C200" s="37">
        <v>2</v>
      </c>
      <c r="D200" s="59" t="s">
        <v>1283</v>
      </c>
      <c r="E200" s="37">
        <v>9684609</v>
      </c>
      <c r="F200" s="37" t="s">
        <v>52</v>
      </c>
      <c r="G200" s="59" t="s">
        <v>2039</v>
      </c>
      <c r="H200" s="59" t="s">
        <v>289</v>
      </c>
      <c r="I200" s="149">
        <v>0</v>
      </c>
      <c r="J200" s="149">
        <v>7</v>
      </c>
      <c r="K200" s="151">
        <v>15</v>
      </c>
      <c r="L200" s="149">
        <v>6</v>
      </c>
      <c r="M200" s="150">
        <v>5.6</v>
      </c>
      <c r="N200" s="149">
        <v>8</v>
      </c>
      <c r="O200" s="150">
        <v>1.242</v>
      </c>
      <c r="P200" s="149">
        <f>L200+N200</f>
        <v>14</v>
      </c>
      <c r="Q200" s="149">
        <f t="shared" si="17"/>
        <v>6.8419999999999996</v>
      </c>
      <c r="R200" s="59" t="s">
        <v>2176</v>
      </c>
      <c r="S200" s="59" t="s">
        <v>2235</v>
      </c>
      <c r="T200" s="59" t="s">
        <v>2236</v>
      </c>
      <c r="U200" s="59" t="s">
        <v>76</v>
      </c>
      <c r="V200" s="93">
        <v>39873</v>
      </c>
      <c r="W200" s="37"/>
      <c r="X200" s="61">
        <v>734453684</v>
      </c>
      <c r="Y200" s="59" t="s">
        <v>1316</v>
      </c>
      <c r="Z200" s="59" t="s">
        <v>1314</v>
      </c>
      <c r="AA200" s="59" t="s">
        <v>1315</v>
      </c>
      <c r="AB200" s="118">
        <v>734454480</v>
      </c>
      <c r="AC200" s="31" t="s">
        <v>1316</v>
      </c>
      <c r="AD200" s="61">
        <v>60</v>
      </c>
    </row>
    <row r="201" spans="1:32">
      <c r="A201" s="19" t="s">
        <v>29</v>
      </c>
      <c r="B201" s="19">
        <v>7</v>
      </c>
      <c r="C201" s="19">
        <v>2</v>
      </c>
      <c r="D201" s="31" t="s">
        <v>1792</v>
      </c>
      <c r="E201" s="19">
        <v>9766509</v>
      </c>
      <c r="F201" s="19" t="s">
        <v>52</v>
      </c>
      <c r="G201" s="31" t="s">
        <v>2039</v>
      </c>
      <c r="H201" s="31" t="s">
        <v>1794</v>
      </c>
      <c r="I201" s="147">
        <v>0</v>
      </c>
      <c r="J201" s="147">
        <v>3</v>
      </c>
      <c r="K201" s="147" t="s">
        <v>514</v>
      </c>
      <c r="L201" s="147">
        <v>3</v>
      </c>
      <c r="M201" s="217">
        <v>3</v>
      </c>
      <c r="N201" s="147">
        <v>3</v>
      </c>
      <c r="O201" s="217">
        <v>0.23</v>
      </c>
      <c r="P201" s="147">
        <f>L201+N201</f>
        <v>6</v>
      </c>
      <c r="Q201" s="147">
        <f t="shared" si="17"/>
        <v>3.23</v>
      </c>
      <c r="R201" s="31" t="s">
        <v>2176</v>
      </c>
      <c r="S201" s="31" t="s">
        <v>2237</v>
      </c>
      <c r="T201" s="31" t="s">
        <v>2211</v>
      </c>
      <c r="U201" s="31" t="s">
        <v>37</v>
      </c>
      <c r="V201" s="95">
        <v>41640</v>
      </c>
      <c r="W201" s="31"/>
      <c r="X201" s="46">
        <v>773770229</v>
      </c>
      <c r="Y201" s="59" t="s">
        <v>2238</v>
      </c>
      <c r="Z201" s="31" t="s">
        <v>2239</v>
      </c>
      <c r="AA201" s="31" t="s">
        <v>1798</v>
      </c>
      <c r="AB201" s="120">
        <v>773770285</v>
      </c>
      <c r="AC201" s="31" t="s">
        <v>1797</v>
      </c>
      <c r="AD201" s="61">
        <v>24</v>
      </c>
    </row>
    <row r="202" spans="1:32" ht="15" customHeight="1">
      <c r="A202" s="19" t="s">
        <v>29</v>
      </c>
      <c r="B202" s="19">
        <v>7</v>
      </c>
      <c r="C202" s="19">
        <v>2</v>
      </c>
      <c r="D202" s="31" t="s">
        <v>1282</v>
      </c>
      <c r="E202" s="19">
        <v>9813289</v>
      </c>
      <c r="F202" s="19" t="s">
        <v>52</v>
      </c>
      <c r="G202" s="31" t="s">
        <v>2039</v>
      </c>
      <c r="H202" s="31" t="s">
        <v>144</v>
      </c>
      <c r="I202" s="147">
        <v>0</v>
      </c>
      <c r="J202" s="147">
        <v>2</v>
      </c>
      <c r="K202" s="147" t="s">
        <v>2188</v>
      </c>
      <c r="L202" s="147">
        <v>6</v>
      </c>
      <c r="M202" s="217">
        <v>4.2</v>
      </c>
      <c r="N202" s="147">
        <v>4</v>
      </c>
      <c r="O202" s="217">
        <v>0.6</v>
      </c>
      <c r="P202" s="147">
        <f>L202+N202</f>
        <v>10</v>
      </c>
      <c r="Q202" s="149">
        <f t="shared" si="17"/>
        <v>4.8</v>
      </c>
      <c r="R202" s="31" t="s">
        <v>2176</v>
      </c>
      <c r="S202" s="31" t="s">
        <v>2248</v>
      </c>
      <c r="T202" s="31" t="s">
        <v>2247</v>
      </c>
      <c r="U202" s="31" t="s">
        <v>37</v>
      </c>
      <c r="V202" s="95">
        <v>41533</v>
      </c>
      <c r="W202" s="31"/>
      <c r="X202" s="46">
        <v>702287457</v>
      </c>
      <c r="Y202" s="59" t="s">
        <v>2249</v>
      </c>
      <c r="Z202" s="31" t="s">
        <v>2250</v>
      </c>
      <c r="AA202" s="31" t="s">
        <v>80</v>
      </c>
      <c r="AB202" s="120">
        <v>702042648</v>
      </c>
      <c r="AC202" s="31" t="s">
        <v>2251</v>
      </c>
      <c r="AD202" s="61">
        <v>15</v>
      </c>
      <c r="AE202" s="1"/>
    </row>
    <row r="203" spans="1:32">
      <c r="A203" s="24" t="s">
        <v>29</v>
      </c>
      <c r="B203" s="24">
        <v>14</v>
      </c>
      <c r="C203" s="24">
        <v>3</v>
      </c>
      <c r="D203" s="56" t="s">
        <v>74</v>
      </c>
      <c r="E203" s="24">
        <v>1138290</v>
      </c>
      <c r="F203" s="91" t="s">
        <v>52</v>
      </c>
      <c r="G203" s="56" t="s">
        <v>53</v>
      </c>
      <c r="H203" s="56" t="s">
        <v>93</v>
      </c>
      <c r="I203" s="147">
        <v>0</v>
      </c>
      <c r="J203" s="153">
        <v>1</v>
      </c>
      <c r="K203" s="153">
        <v>0</v>
      </c>
      <c r="L203" s="153">
        <v>1</v>
      </c>
      <c r="M203" s="161">
        <v>0.3</v>
      </c>
      <c r="N203" s="153">
        <v>2</v>
      </c>
      <c r="O203" s="161">
        <v>0.5</v>
      </c>
      <c r="P203" s="153">
        <v>3</v>
      </c>
      <c r="Q203" s="149">
        <f t="shared" si="17"/>
        <v>0.8</v>
      </c>
      <c r="R203" s="56" t="s">
        <v>1217</v>
      </c>
      <c r="S203" s="54" t="s">
        <v>74</v>
      </c>
      <c r="T203" s="56" t="s">
        <v>75</v>
      </c>
      <c r="U203" s="56" t="s">
        <v>76</v>
      </c>
      <c r="V203" s="94">
        <v>39083</v>
      </c>
      <c r="W203" s="25"/>
      <c r="X203" s="29" t="s">
        <v>77</v>
      </c>
      <c r="Y203" s="59" t="s">
        <v>485</v>
      </c>
      <c r="Z203" s="56" t="s">
        <v>486</v>
      </c>
      <c r="AA203" s="56" t="s">
        <v>487</v>
      </c>
      <c r="AB203" s="117" t="s">
        <v>77</v>
      </c>
      <c r="AC203" s="31" t="s">
        <v>485</v>
      </c>
      <c r="AD203" s="29">
        <v>2</v>
      </c>
    </row>
    <row r="204" spans="1:32">
      <c r="A204" s="24" t="s">
        <v>29</v>
      </c>
      <c r="B204" s="24">
        <v>14</v>
      </c>
      <c r="C204" s="24">
        <v>3</v>
      </c>
      <c r="D204" s="56" t="s">
        <v>1349</v>
      </c>
      <c r="E204" s="24">
        <v>1451339</v>
      </c>
      <c r="F204" s="82" t="s">
        <v>52</v>
      </c>
      <c r="G204" s="56" t="s">
        <v>1350</v>
      </c>
      <c r="H204" s="56" t="s">
        <v>308</v>
      </c>
      <c r="I204" s="153">
        <v>0</v>
      </c>
      <c r="J204" s="153">
        <v>2</v>
      </c>
      <c r="K204" s="153">
        <v>0</v>
      </c>
      <c r="L204" s="153">
        <v>3</v>
      </c>
      <c r="M204" s="161">
        <v>0.7</v>
      </c>
      <c r="N204" s="153">
        <v>8</v>
      </c>
      <c r="O204" s="161">
        <v>1.85</v>
      </c>
      <c r="P204" s="153">
        <v>11</v>
      </c>
      <c r="Q204" s="153">
        <v>2.5499999999999998</v>
      </c>
      <c r="R204" s="56" t="s">
        <v>1217</v>
      </c>
      <c r="S204" s="54" t="s">
        <v>469</v>
      </c>
      <c r="T204" s="54" t="s">
        <v>1351</v>
      </c>
      <c r="U204" s="56" t="s">
        <v>37</v>
      </c>
      <c r="V204" s="94">
        <v>39356</v>
      </c>
      <c r="W204" s="25"/>
      <c r="X204" s="29">
        <v>416733185</v>
      </c>
      <c r="Y204" s="59" t="s">
        <v>471</v>
      </c>
      <c r="Z204" s="56" t="s">
        <v>472</v>
      </c>
      <c r="AA204" s="56" t="s">
        <v>473</v>
      </c>
      <c r="AB204" s="117" t="s">
        <v>474</v>
      </c>
      <c r="AC204" s="31" t="s">
        <v>475</v>
      </c>
      <c r="AD204" s="29">
        <v>500</v>
      </c>
    </row>
    <row r="205" spans="1:32" ht="15" customHeight="1">
      <c r="A205" s="24" t="s">
        <v>29</v>
      </c>
      <c r="B205" s="24">
        <v>14</v>
      </c>
      <c r="C205" s="24">
        <v>3</v>
      </c>
      <c r="D205" s="56" t="s">
        <v>1199</v>
      </c>
      <c r="E205" s="24">
        <v>9425002</v>
      </c>
      <c r="F205" s="82" t="s">
        <v>52</v>
      </c>
      <c r="G205" s="56" t="s">
        <v>182</v>
      </c>
      <c r="H205" s="56" t="s">
        <v>153</v>
      </c>
      <c r="I205" s="147">
        <v>0</v>
      </c>
      <c r="J205" s="153">
        <v>1</v>
      </c>
      <c r="K205" s="153">
        <v>15</v>
      </c>
      <c r="L205" s="153">
        <v>2</v>
      </c>
      <c r="M205" s="161">
        <v>1</v>
      </c>
      <c r="N205" s="153">
        <v>2</v>
      </c>
      <c r="O205" s="161">
        <v>0.2</v>
      </c>
      <c r="P205" s="153">
        <v>4</v>
      </c>
      <c r="Q205" s="153">
        <v>1.2</v>
      </c>
      <c r="R205" s="54" t="s">
        <v>1217</v>
      </c>
      <c r="S205" s="54" t="s">
        <v>1339</v>
      </c>
      <c r="T205" s="54" t="s">
        <v>1340</v>
      </c>
      <c r="U205" s="56" t="s">
        <v>76</v>
      </c>
      <c r="V205" s="94">
        <v>40909</v>
      </c>
      <c r="W205" s="25"/>
      <c r="X205" s="29">
        <v>472745159</v>
      </c>
      <c r="Y205" s="59" t="s">
        <v>1231</v>
      </c>
      <c r="Z205" s="56" t="s">
        <v>1232</v>
      </c>
      <c r="AA205" s="56" t="s">
        <v>1233</v>
      </c>
      <c r="AB205" s="117">
        <v>413034461</v>
      </c>
      <c r="AC205" s="31" t="s">
        <v>1234</v>
      </c>
      <c r="AD205" s="29">
        <v>1</v>
      </c>
    </row>
    <row r="206" spans="1:32">
      <c r="A206" s="19" t="s">
        <v>29</v>
      </c>
      <c r="B206" s="19">
        <v>14</v>
      </c>
      <c r="C206" s="19">
        <v>3</v>
      </c>
      <c r="D206" s="31" t="s">
        <v>2299</v>
      </c>
      <c r="E206" s="19">
        <v>1501687</v>
      </c>
      <c r="F206" s="19" t="s">
        <v>52</v>
      </c>
      <c r="G206" s="31" t="s">
        <v>2039</v>
      </c>
      <c r="H206" s="31" t="s">
        <v>1758</v>
      </c>
      <c r="I206" s="147">
        <v>0</v>
      </c>
      <c r="J206" s="147">
        <v>1</v>
      </c>
      <c r="K206" s="147">
        <v>8</v>
      </c>
      <c r="L206" s="147">
        <v>2</v>
      </c>
      <c r="M206" s="217">
        <v>1.4</v>
      </c>
      <c r="N206" s="147">
        <v>1</v>
      </c>
      <c r="O206" s="217">
        <v>0.2</v>
      </c>
      <c r="P206" s="147">
        <f>L206+N206</f>
        <v>3</v>
      </c>
      <c r="Q206" s="147">
        <f>SUM(M206,O206)</f>
        <v>1.5999999999999999</v>
      </c>
      <c r="R206" s="31" t="s">
        <v>2176</v>
      </c>
      <c r="S206" s="31" t="s">
        <v>2300</v>
      </c>
      <c r="T206" s="31" t="s">
        <v>2301</v>
      </c>
      <c r="U206" s="31" t="s">
        <v>37</v>
      </c>
      <c r="V206" s="95">
        <v>40422</v>
      </c>
      <c r="W206" s="31"/>
      <c r="X206" s="46" t="s">
        <v>2302</v>
      </c>
      <c r="Y206" s="59" t="s">
        <v>2303</v>
      </c>
      <c r="Z206" s="31" t="s">
        <v>2304</v>
      </c>
      <c r="AA206" s="31" t="s">
        <v>229</v>
      </c>
      <c r="AB206" s="120" t="s">
        <v>2305</v>
      </c>
      <c r="AC206" s="31" t="s">
        <v>2306</v>
      </c>
      <c r="AD206" s="61">
        <v>1</v>
      </c>
    </row>
    <row r="207" spans="1:32">
      <c r="A207" s="37" t="s">
        <v>29</v>
      </c>
      <c r="B207" s="37">
        <v>14</v>
      </c>
      <c r="C207" s="37">
        <v>3</v>
      </c>
      <c r="D207" s="59" t="s">
        <v>334</v>
      </c>
      <c r="E207" s="37">
        <v>3209417</v>
      </c>
      <c r="F207" s="37" t="s">
        <v>52</v>
      </c>
      <c r="G207" s="59" t="s">
        <v>2039</v>
      </c>
      <c r="H207" s="59" t="s">
        <v>2317</v>
      </c>
      <c r="I207" s="149">
        <v>0</v>
      </c>
      <c r="J207" s="149">
        <v>1</v>
      </c>
      <c r="K207" s="151">
        <v>10</v>
      </c>
      <c r="L207" s="149">
        <v>4</v>
      </c>
      <c r="M207" s="150">
        <v>3</v>
      </c>
      <c r="N207" s="149">
        <v>2</v>
      </c>
      <c r="O207" s="150">
        <v>0.5</v>
      </c>
      <c r="P207" s="149">
        <f>L207+N207</f>
        <v>6</v>
      </c>
      <c r="Q207" s="150">
        <f>SUM(M207,O207)</f>
        <v>3.5</v>
      </c>
      <c r="R207" s="59" t="s">
        <v>2176</v>
      </c>
      <c r="S207" s="59" t="s">
        <v>2318</v>
      </c>
      <c r="T207" s="59" t="s">
        <v>2319</v>
      </c>
      <c r="U207" s="59" t="s">
        <v>111</v>
      </c>
      <c r="V207" s="93">
        <v>39083</v>
      </c>
      <c r="W207" s="37"/>
      <c r="X207" s="61">
        <v>416531146</v>
      </c>
      <c r="Y207" s="59" t="s">
        <v>337</v>
      </c>
      <c r="Z207" s="59" t="s">
        <v>2288</v>
      </c>
      <c r="AA207" s="59" t="s">
        <v>1871</v>
      </c>
      <c r="AB207" s="118">
        <v>732345215</v>
      </c>
      <c r="AC207" s="31" t="s">
        <v>2289</v>
      </c>
      <c r="AD207" s="61">
        <v>3</v>
      </c>
    </row>
    <row r="208" spans="1:32">
      <c r="A208" s="37" t="s">
        <v>29</v>
      </c>
      <c r="B208" s="37">
        <v>14</v>
      </c>
      <c r="C208" s="37">
        <v>3</v>
      </c>
      <c r="D208" s="59" t="s">
        <v>1894</v>
      </c>
      <c r="E208" s="37">
        <v>6392422</v>
      </c>
      <c r="F208" s="37" t="s">
        <v>52</v>
      </c>
      <c r="G208" s="59" t="s">
        <v>2039</v>
      </c>
      <c r="H208" s="59" t="s">
        <v>299</v>
      </c>
      <c r="I208" s="149">
        <v>0</v>
      </c>
      <c r="J208" s="149">
        <v>3</v>
      </c>
      <c r="K208" s="151">
        <v>15</v>
      </c>
      <c r="L208" s="149">
        <v>5</v>
      </c>
      <c r="M208" s="150">
        <v>2.7</v>
      </c>
      <c r="N208" s="149">
        <v>6</v>
      </c>
      <c r="O208" s="150">
        <v>1.55</v>
      </c>
      <c r="P208" s="149">
        <f>L208+N208</f>
        <v>11</v>
      </c>
      <c r="Q208" s="150">
        <f>SUM(M208,O208)</f>
        <v>4.25</v>
      </c>
      <c r="R208" s="59" t="s">
        <v>2176</v>
      </c>
      <c r="S208" s="59" t="s">
        <v>2310</v>
      </c>
      <c r="T208" s="59" t="s">
        <v>1386</v>
      </c>
      <c r="U208" s="59" t="s">
        <v>111</v>
      </c>
      <c r="V208" s="93">
        <v>40087</v>
      </c>
      <c r="W208" s="37"/>
      <c r="X208" s="61">
        <v>731130444</v>
      </c>
      <c r="Y208" s="59" t="s">
        <v>2311</v>
      </c>
      <c r="Z208" s="59" t="s">
        <v>2312</v>
      </c>
      <c r="AA208" s="59" t="s">
        <v>2313</v>
      </c>
      <c r="AB208" s="118">
        <v>731130444</v>
      </c>
      <c r="AC208" s="31" t="s">
        <v>2311</v>
      </c>
      <c r="AD208" s="61">
        <v>25</v>
      </c>
    </row>
    <row r="209" spans="1:32">
      <c r="A209" s="37" t="s">
        <v>29</v>
      </c>
      <c r="B209" s="37">
        <v>14</v>
      </c>
      <c r="C209" s="37">
        <v>3</v>
      </c>
      <c r="D209" s="59" t="s">
        <v>2114</v>
      </c>
      <c r="E209" s="37">
        <v>8623993</v>
      </c>
      <c r="F209" s="37" t="s">
        <v>52</v>
      </c>
      <c r="G209" s="59" t="s">
        <v>2039</v>
      </c>
      <c r="H209" s="59" t="s">
        <v>289</v>
      </c>
      <c r="I209" s="149">
        <v>0</v>
      </c>
      <c r="J209" s="149">
        <v>2</v>
      </c>
      <c r="K209" s="151">
        <v>1</v>
      </c>
      <c r="L209" s="149">
        <v>2</v>
      </c>
      <c r="M209" s="150">
        <v>2</v>
      </c>
      <c r="N209" s="149">
        <v>4</v>
      </c>
      <c r="O209" s="150">
        <v>0.5</v>
      </c>
      <c r="P209" s="149">
        <f>L209+N209</f>
        <v>6</v>
      </c>
      <c r="Q209" s="149">
        <f>SUM(M209,O209)</f>
        <v>2.5</v>
      </c>
      <c r="R209" s="59" t="s">
        <v>2176</v>
      </c>
      <c r="S209" s="59" t="s">
        <v>2294</v>
      </c>
      <c r="T209" s="59" t="s">
        <v>2295</v>
      </c>
      <c r="U209" s="59" t="s">
        <v>37</v>
      </c>
      <c r="V209" s="93">
        <v>41548</v>
      </c>
      <c r="W209" s="37"/>
      <c r="X209" s="127">
        <v>475501774</v>
      </c>
      <c r="Y209" s="59" t="s">
        <v>2118</v>
      </c>
      <c r="Z209" s="59" t="s">
        <v>2296</v>
      </c>
      <c r="AA209" s="59" t="s">
        <v>2297</v>
      </c>
      <c r="AB209" s="118">
        <v>601393247</v>
      </c>
      <c r="AC209" s="31" t="s">
        <v>2298</v>
      </c>
      <c r="AD209" s="61">
        <v>2</v>
      </c>
    </row>
    <row r="210" spans="1:32" ht="15" customHeight="1">
      <c r="A210" s="37" t="s">
        <v>29</v>
      </c>
      <c r="B210" s="37">
        <v>14</v>
      </c>
      <c r="C210" s="37">
        <v>3</v>
      </c>
      <c r="D210" s="59" t="s">
        <v>2275</v>
      </c>
      <c r="E210" s="37">
        <v>9532206</v>
      </c>
      <c r="F210" s="37" t="s">
        <v>52</v>
      </c>
      <c r="G210" s="59" t="s">
        <v>2039</v>
      </c>
      <c r="H210" s="59" t="s">
        <v>289</v>
      </c>
      <c r="I210" s="149">
        <v>0</v>
      </c>
      <c r="J210" s="149">
        <v>2</v>
      </c>
      <c r="K210" s="151">
        <v>4</v>
      </c>
      <c r="L210" s="149">
        <v>2</v>
      </c>
      <c r="M210" s="150">
        <v>1.25</v>
      </c>
      <c r="N210" s="149">
        <v>4</v>
      </c>
      <c r="O210" s="150">
        <v>0.95</v>
      </c>
      <c r="P210" s="149">
        <f>L210+N210</f>
        <v>6</v>
      </c>
      <c r="Q210" s="150">
        <f>SUM(M210,O210)</f>
        <v>2.2000000000000002</v>
      </c>
      <c r="R210" s="59" t="s">
        <v>2176</v>
      </c>
      <c r="S210" s="59" t="s">
        <v>2307</v>
      </c>
      <c r="T210" s="59" t="s">
        <v>2308</v>
      </c>
      <c r="U210" s="59" t="s">
        <v>37</v>
      </c>
      <c r="V210" s="93">
        <v>41275</v>
      </c>
      <c r="W210" s="37"/>
      <c r="X210" s="61">
        <v>775725875</v>
      </c>
      <c r="Y210" s="59" t="s">
        <v>2309</v>
      </c>
      <c r="Z210" s="59" t="s">
        <v>2279</v>
      </c>
      <c r="AA210" s="59" t="s">
        <v>118</v>
      </c>
      <c r="AB210" s="118">
        <v>776004289</v>
      </c>
      <c r="AC210" s="31" t="s">
        <v>2280</v>
      </c>
      <c r="AD210" s="61">
        <v>1</v>
      </c>
    </row>
    <row r="211" spans="1:32" ht="15" customHeight="1">
      <c r="A211" s="24" t="s">
        <v>29</v>
      </c>
      <c r="B211" s="24">
        <v>14</v>
      </c>
      <c r="C211" s="24">
        <v>3</v>
      </c>
      <c r="D211" s="56" t="s">
        <v>1199</v>
      </c>
      <c r="E211" s="24">
        <v>1657475</v>
      </c>
      <c r="F211" s="82" t="s">
        <v>52</v>
      </c>
      <c r="G211" s="56" t="s">
        <v>182</v>
      </c>
      <c r="H211" s="56" t="s">
        <v>153</v>
      </c>
      <c r="I211" s="147">
        <v>0</v>
      </c>
      <c r="J211" s="153">
        <v>1</v>
      </c>
      <c r="K211" s="153">
        <v>15</v>
      </c>
      <c r="L211" s="153">
        <v>3</v>
      </c>
      <c r="M211" s="161">
        <v>0.9</v>
      </c>
      <c r="N211" s="153">
        <v>2</v>
      </c>
      <c r="O211" s="161">
        <v>0.3</v>
      </c>
      <c r="P211" s="153">
        <v>5</v>
      </c>
      <c r="Q211" s="153">
        <v>1.2</v>
      </c>
      <c r="R211" s="56" t="s">
        <v>1261</v>
      </c>
      <c r="S211" s="56" t="s">
        <v>1339</v>
      </c>
      <c r="T211" s="56" t="s">
        <v>1371</v>
      </c>
      <c r="U211" s="56" t="s">
        <v>76</v>
      </c>
      <c r="V211" s="94">
        <v>41291</v>
      </c>
      <c r="W211" s="25"/>
      <c r="X211" s="29">
        <v>472745159</v>
      </c>
      <c r="Y211" s="59" t="s">
        <v>1231</v>
      </c>
      <c r="Z211" s="56" t="s">
        <v>1232</v>
      </c>
      <c r="AA211" s="56" t="s">
        <v>1233</v>
      </c>
      <c r="AB211" s="117">
        <v>413034461</v>
      </c>
      <c r="AC211" s="31" t="s">
        <v>1234</v>
      </c>
      <c r="AD211" s="29">
        <v>1</v>
      </c>
    </row>
    <row r="212" spans="1:32">
      <c r="A212" s="24" t="s">
        <v>29</v>
      </c>
      <c r="B212" s="24">
        <v>14</v>
      </c>
      <c r="C212" s="24">
        <v>3</v>
      </c>
      <c r="D212" s="56" t="s">
        <v>497</v>
      </c>
      <c r="E212" s="24">
        <v>4894760</v>
      </c>
      <c r="F212" s="82" t="s">
        <v>52</v>
      </c>
      <c r="G212" s="56" t="s">
        <v>1372</v>
      </c>
      <c r="H212" s="56" t="s">
        <v>299</v>
      </c>
      <c r="I212" s="147">
        <v>0</v>
      </c>
      <c r="J212" s="153">
        <v>4</v>
      </c>
      <c r="K212" s="153">
        <v>10</v>
      </c>
      <c r="L212" s="153">
        <v>5</v>
      </c>
      <c r="M212" s="161">
        <v>4</v>
      </c>
      <c r="N212" s="153">
        <v>11</v>
      </c>
      <c r="O212" s="161">
        <v>1.68</v>
      </c>
      <c r="P212" s="153">
        <v>16</v>
      </c>
      <c r="Q212" s="153">
        <v>5.68</v>
      </c>
      <c r="R212" s="56" t="s">
        <v>1261</v>
      </c>
      <c r="S212" s="56" t="s">
        <v>497</v>
      </c>
      <c r="T212" s="56" t="s">
        <v>1373</v>
      </c>
      <c r="U212" s="56" t="s">
        <v>111</v>
      </c>
      <c r="V212" s="94">
        <v>39083</v>
      </c>
      <c r="W212" s="25"/>
      <c r="X212" s="29">
        <v>416700315</v>
      </c>
      <c r="Y212" s="59" t="s">
        <v>1374</v>
      </c>
      <c r="Z212" s="56" t="s">
        <v>1375</v>
      </c>
      <c r="AA212" s="56" t="s">
        <v>1376</v>
      </c>
      <c r="AB212" s="117">
        <v>416700315</v>
      </c>
      <c r="AC212" s="31" t="s">
        <v>1374</v>
      </c>
      <c r="AD212" s="29">
        <v>4</v>
      </c>
    </row>
    <row r="213" spans="1:32" ht="15" customHeight="1">
      <c r="A213" s="3" t="s">
        <v>29</v>
      </c>
      <c r="B213" s="3">
        <v>14</v>
      </c>
      <c r="C213" s="3">
        <v>3</v>
      </c>
      <c r="D213" s="56" t="s">
        <v>1384</v>
      </c>
      <c r="E213" s="24">
        <v>9245039</v>
      </c>
      <c r="F213" s="82" t="s">
        <v>52</v>
      </c>
      <c r="G213" s="56" t="s">
        <v>1385</v>
      </c>
      <c r="H213" s="56" t="s">
        <v>144</v>
      </c>
      <c r="I213" s="147">
        <v>0</v>
      </c>
      <c r="J213" s="153">
        <v>5</v>
      </c>
      <c r="K213" s="155">
        <v>15</v>
      </c>
      <c r="L213" s="153">
        <v>7</v>
      </c>
      <c r="M213" s="161">
        <v>3.75</v>
      </c>
      <c r="N213" s="153">
        <v>4</v>
      </c>
      <c r="O213" s="161">
        <v>2</v>
      </c>
      <c r="P213" s="153">
        <v>11</v>
      </c>
      <c r="Q213" s="153">
        <v>5.75</v>
      </c>
      <c r="R213" s="56" t="s">
        <v>1261</v>
      </c>
      <c r="S213" s="56" t="s">
        <v>1384</v>
      </c>
      <c r="T213" s="56" t="s">
        <v>1386</v>
      </c>
      <c r="U213" s="56" t="s">
        <v>76</v>
      </c>
      <c r="V213" s="94">
        <v>40909</v>
      </c>
      <c r="W213" s="25"/>
      <c r="X213" s="29">
        <v>412871005</v>
      </c>
      <c r="Y213" s="59" t="s">
        <v>1387</v>
      </c>
      <c r="Z213" s="56" t="s">
        <v>1388</v>
      </c>
      <c r="AA213" s="56" t="s">
        <v>1389</v>
      </c>
      <c r="AB213" s="117">
        <v>412871013</v>
      </c>
      <c r="AC213" s="31" t="s">
        <v>1390</v>
      </c>
      <c r="AD213" s="29">
        <v>15</v>
      </c>
      <c r="AE213" s="1"/>
      <c r="AF213" s="1"/>
    </row>
    <row r="214" spans="1:32" ht="15" customHeight="1">
      <c r="A214" s="37" t="s">
        <v>29</v>
      </c>
      <c r="B214" s="37">
        <v>3</v>
      </c>
      <c r="C214" s="37">
        <v>4</v>
      </c>
      <c r="D214" s="59" t="s">
        <v>2343</v>
      </c>
      <c r="E214" s="37">
        <v>9609378</v>
      </c>
      <c r="F214" s="37" t="s">
        <v>52</v>
      </c>
      <c r="G214" s="59" t="s">
        <v>1391</v>
      </c>
      <c r="H214" s="59" t="s">
        <v>2166</v>
      </c>
      <c r="I214" s="149">
        <v>0</v>
      </c>
      <c r="J214" s="149">
        <v>2</v>
      </c>
      <c r="K214" s="151" t="s">
        <v>2159</v>
      </c>
      <c r="L214" s="149">
        <v>7</v>
      </c>
      <c r="M214" s="150">
        <v>2.2999999999999998</v>
      </c>
      <c r="N214" s="149">
        <v>2</v>
      </c>
      <c r="O214" s="150">
        <v>0.27</v>
      </c>
      <c r="P214" s="149">
        <f>L214+N214</f>
        <v>9</v>
      </c>
      <c r="Q214" s="149">
        <f>SUM(M214,O214)</f>
        <v>2.57</v>
      </c>
      <c r="R214" s="59" t="s">
        <v>2160</v>
      </c>
      <c r="S214" s="59" t="s">
        <v>2344</v>
      </c>
      <c r="T214" s="59" t="s">
        <v>2345</v>
      </c>
      <c r="U214" s="59" t="s">
        <v>76</v>
      </c>
      <c r="V214" s="93">
        <v>39995</v>
      </c>
      <c r="W214" s="37"/>
      <c r="X214" s="61">
        <v>774680013</v>
      </c>
      <c r="Y214" s="59" t="s">
        <v>2346</v>
      </c>
      <c r="Z214" s="59" t="s">
        <v>2347</v>
      </c>
      <c r="AA214" s="59" t="s">
        <v>97</v>
      </c>
      <c r="AB214" s="118">
        <v>774680013</v>
      </c>
      <c r="AC214" s="31" t="s">
        <v>2348</v>
      </c>
      <c r="AD214" s="61">
        <v>18</v>
      </c>
    </row>
    <row r="215" spans="1:32" s="43" customFormat="1" ht="18" customHeight="1">
      <c r="A215" s="19" t="s">
        <v>29</v>
      </c>
      <c r="B215" s="19">
        <v>3</v>
      </c>
      <c r="C215" s="19">
        <v>4</v>
      </c>
      <c r="D215" s="31" t="s">
        <v>626</v>
      </c>
      <c r="E215" s="19">
        <v>3272817</v>
      </c>
      <c r="F215" s="19" t="s">
        <v>52</v>
      </c>
      <c r="G215" s="31" t="s">
        <v>1427</v>
      </c>
      <c r="H215" s="31" t="s">
        <v>308</v>
      </c>
      <c r="I215" s="147">
        <v>0</v>
      </c>
      <c r="J215" s="147">
        <v>2</v>
      </c>
      <c r="K215" s="147">
        <v>0</v>
      </c>
      <c r="L215" s="147">
        <v>5</v>
      </c>
      <c r="M215" s="217">
        <v>2.2999999999999998</v>
      </c>
      <c r="N215" s="147">
        <v>3</v>
      </c>
      <c r="O215" s="217">
        <v>0.3</v>
      </c>
      <c r="P215" s="147">
        <v>8</v>
      </c>
      <c r="Q215" s="147">
        <v>2.5999999999999996</v>
      </c>
      <c r="R215" s="31" t="s">
        <v>1217</v>
      </c>
      <c r="S215" s="31" t="s">
        <v>626</v>
      </c>
      <c r="T215" s="31" t="s">
        <v>694</v>
      </c>
      <c r="U215" s="31" t="s">
        <v>37</v>
      </c>
      <c r="V215" s="95">
        <v>39448</v>
      </c>
      <c r="W215" s="31"/>
      <c r="X215" s="46">
        <v>415654308</v>
      </c>
      <c r="Y215" s="59" t="s">
        <v>628</v>
      </c>
      <c r="Z215" s="31" t="s">
        <v>629</v>
      </c>
      <c r="AA215" s="31" t="s">
        <v>118</v>
      </c>
      <c r="AB215" s="120">
        <v>415654308</v>
      </c>
      <c r="AC215" s="31" t="s">
        <v>628</v>
      </c>
      <c r="AD215" s="61">
        <v>1</v>
      </c>
    </row>
    <row r="216" spans="1:32" ht="30">
      <c r="A216" s="24" t="s">
        <v>29</v>
      </c>
      <c r="B216" s="24">
        <v>3</v>
      </c>
      <c r="C216" s="24">
        <v>4</v>
      </c>
      <c r="D216" s="56" t="s">
        <v>1413</v>
      </c>
      <c r="E216" s="24">
        <v>7043990</v>
      </c>
      <c r="F216" s="82" t="s">
        <v>52</v>
      </c>
      <c r="G216" s="56" t="s">
        <v>1414</v>
      </c>
      <c r="H216" s="56" t="s">
        <v>194</v>
      </c>
      <c r="I216" s="147">
        <v>0</v>
      </c>
      <c r="J216" s="153">
        <v>2</v>
      </c>
      <c r="K216" s="153">
        <v>10</v>
      </c>
      <c r="L216" s="153">
        <v>4</v>
      </c>
      <c r="M216" s="161">
        <v>2.1</v>
      </c>
      <c r="N216" s="153">
        <v>4</v>
      </c>
      <c r="O216" s="150">
        <v>0.42499999999999999</v>
      </c>
      <c r="P216" s="149">
        <v>8</v>
      </c>
      <c r="Q216" s="149">
        <f>SUM(M216,O216)</f>
        <v>2.5249999999999999</v>
      </c>
      <c r="R216" s="56" t="s">
        <v>1217</v>
      </c>
      <c r="S216" s="54" t="s">
        <v>1415</v>
      </c>
      <c r="T216" s="54" t="s">
        <v>1416</v>
      </c>
      <c r="U216" s="56" t="s">
        <v>76</v>
      </c>
      <c r="V216" s="94">
        <v>40724</v>
      </c>
      <c r="W216" s="25"/>
      <c r="X216" s="29">
        <v>602943155</v>
      </c>
      <c r="Y216" s="59" t="s">
        <v>1417</v>
      </c>
      <c r="Z216" s="56" t="s">
        <v>1418</v>
      </c>
      <c r="AA216" s="56" t="s">
        <v>1419</v>
      </c>
      <c r="AB216" s="117">
        <v>602943155</v>
      </c>
      <c r="AC216" s="31" t="s">
        <v>1417</v>
      </c>
      <c r="AD216" s="29">
        <v>1</v>
      </c>
    </row>
    <row r="217" spans="1:32" ht="15" customHeight="1">
      <c r="A217" s="24" t="s">
        <v>29</v>
      </c>
      <c r="B217" s="24">
        <v>3</v>
      </c>
      <c r="C217" s="24">
        <v>4</v>
      </c>
      <c r="D217" s="56" t="s">
        <v>1404</v>
      </c>
      <c r="E217" s="24">
        <v>8187057</v>
      </c>
      <c r="F217" s="82" t="s">
        <v>52</v>
      </c>
      <c r="G217" s="56" t="s">
        <v>1405</v>
      </c>
      <c r="H217" s="56" t="s">
        <v>308</v>
      </c>
      <c r="I217" s="147">
        <v>0</v>
      </c>
      <c r="J217" s="153">
        <v>3</v>
      </c>
      <c r="K217" s="153">
        <v>12</v>
      </c>
      <c r="L217" s="153">
        <v>4</v>
      </c>
      <c r="M217" s="161">
        <v>1.4750000000000001</v>
      </c>
      <c r="N217" s="153">
        <v>3</v>
      </c>
      <c r="O217" s="161">
        <v>1</v>
      </c>
      <c r="P217" s="153">
        <v>7</v>
      </c>
      <c r="Q217" s="153">
        <v>2.4750000000000001</v>
      </c>
      <c r="R217" s="56" t="s">
        <v>1217</v>
      </c>
      <c r="S217" s="54" t="s">
        <v>1406</v>
      </c>
      <c r="T217" s="54" t="s">
        <v>1407</v>
      </c>
      <c r="U217" s="56" t="s">
        <v>37</v>
      </c>
      <c r="V217" s="94">
        <v>39083</v>
      </c>
      <c r="W217" s="25"/>
      <c r="X217" s="29">
        <v>415714277</v>
      </c>
      <c r="Y217" s="59" t="s">
        <v>1408</v>
      </c>
      <c r="Z217" s="56" t="s">
        <v>1409</v>
      </c>
      <c r="AA217" s="56" t="s">
        <v>1410</v>
      </c>
      <c r="AB217" s="117" t="s">
        <v>1411</v>
      </c>
      <c r="AC217" s="31" t="s">
        <v>1412</v>
      </c>
      <c r="AD217" s="29">
        <v>2</v>
      </c>
      <c r="AE217" s="1"/>
      <c r="AF217" s="1"/>
    </row>
    <row r="218" spans="1:32" ht="15" customHeight="1">
      <c r="A218" s="17" t="s">
        <v>29</v>
      </c>
      <c r="B218" s="17">
        <v>2</v>
      </c>
      <c r="C218" s="17">
        <v>4</v>
      </c>
      <c r="D218" s="45" t="s">
        <v>668</v>
      </c>
      <c r="E218" s="17">
        <v>4012067</v>
      </c>
      <c r="F218" s="8" t="s">
        <v>52</v>
      </c>
      <c r="G218" s="22" t="s">
        <v>335</v>
      </c>
      <c r="H218" s="22" t="s">
        <v>93</v>
      </c>
      <c r="I218" s="148">
        <v>0</v>
      </c>
      <c r="J218" s="148">
        <v>10</v>
      </c>
      <c r="K218" s="148">
        <v>0</v>
      </c>
      <c r="L218" s="149">
        <v>15</v>
      </c>
      <c r="M218" s="150">
        <v>13.75</v>
      </c>
      <c r="N218" s="149">
        <v>19</v>
      </c>
      <c r="O218" s="150">
        <v>16.25</v>
      </c>
      <c r="P218" s="149">
        <f>SUM(L218,N218)</f>
        <v>34</v>
      </c>
      <c r="Q218" s="149">
        <f>SUM(M218,O218)</f>
        <v>30</v>
      </c>
      <c r="R218" s="22" t="s">
        <v>45</v>
      </c>
      <c r="S218" s="22" t="s">
        <v>669</v>
      </c>
      <c r="T218" s="22" t="s">
        <v>670</v>
      </c>
      <c r="U218" s="22" t="s">
        <v>56</v>
      </c>
      <c r="V218" s="98">
        <v>39083</v>
      </c>
      <c r="W218" s="16"/>
      <c r="X218" s="7">
        <v>415652404</v>
      </c>
      <c r="Y218" s="59" t="s">
        <v>671</v>
      </c>
      <c r="Z218" s="22" t="s">
        <v>672</v>
      </c>
      <c r="AA218" s="22" t="s">
        <v>118</v>
      </c>
      <c r="AB218" s="99">
        <v>415652404</v>
      </c>
      <c r="AC218" s="31" t="s">
        <v>673</v>
      </c>
      <c r="AD218" s="7">
        <v>10</v>
      </c>
    </row>
    <row r="219" spans="1:32" ht="15" customHeight="1">
      <c r="A219" s="37" t="s">
        <v>29</v>
      </c>
      <c r="B219" s="37">
        <v>3</v>
      </c>
      <c r="C219" s="37">
        <v>4</v>
      </c>
      <c r="D219" s="59" t="s">
        <v>2114</v>
      </c>
      <c r="E219" s="37">
        <v>2714387</v>
      </c>
      <c r="F219" s="37" t="s">
        <v>52</v>
      </c>
      <c r="G219" s="59" t="s">
        <v>2039</v>
      </c>
      <c r="H219" s="59" t="s">
        <v>289</v>
      </c>
      <c r="I219" s="149">
        <v>0</v>
      </c>
      <c r="J219" s="149">
        <v>3</v>
      </c>
      <c r="K219" s="151">
        <v>0</v>
      </c>
      <c r="L219" s="149">
        <v>2</v>
      </c>
      <c r="M219" s="150">
        <v>2</v>
      </c>
      <c r="N219" s="149">
        <v>3</v>
      </c>
      <c r="O219" s="150">
        <v>0.2</v>
      </c>
      <c r="P219" s="149">
        <f t="shared" ref="P219:P224" si="18">L219+N219</f>
        <v>5</v>
      </c>
      <c r="Q219" s="149">
        <f t="shared" ref="Q219:Q224" si="19">SUM(M219,O219)</f>
        <v>2.2000000000000002</v>
      </c>
      <c r="R219" s="59" t="s">
        <v>2176</v>
      </c>
      <c r="S219" s="59" t="s">
        <v>2349</v>
      </c>
      <c r="T219" s="59" t="s">
        <v>2350</v>
      </c>
      <c r="U219" s="59" t="s">
        <v>56</v>
      </c>
      <c r="V219" s="93">
        <v>41548</v>
      </c>
      <c r="W219" s="37"/>
      <c r="X219" s="61">
        <v>475501774</v>
      </c>
      <c r="Y219" s="59" t="s">
        <v>2118</v>
      </c>
      <c r="Z219" s="59" t="s">
        <v>2296</v>
      </c>
      <c r="AA219" s="59" t="s">
        <v>2297</v>
      </c>
      <c r="AB219" s="118">
        <v>601393247</v>
      </c>
      <c r="AC219" s="31" t="s">
        <v>2298</v>
      </c>
      <c r="AD219" s="61">
        <v>2</v>
      </c>
    </row>
    <row r="220" spans="1:32" ht="15" customHeight="1">
      <c r="A220" s="37" t="s">
        <v>29</v>
      </c>
      <c r="B220" s="37">
        <v>3</v>
      </c>
      <c r="C220" s="37">
        <v>4</v>
      </c>
      <c r="D220" s="59" t="s">
        <v>732</v>
      </c>
      <c r="E220" s="37">
        <v>3383589</v>
      </c>
      <c r="F220" s="37" t="s">
        <v>52</v>
      </c>
      <c r="G220" s="59" t="s">
        <v>2039</v>
      </c>
      <c r="H220" s="59" t="s">
        <v>1794</v>
      </c>
      <c r="I220" s="149">
        <v>0</v>
      </c>
      <c r="J220" s="149">
        <v>3</v>
      </c>
      <c r="K220" s="151" t="s">
        <v>2351</v>
      </c>
      <c r="L220" s="149">
        <v>2</v>
      </c>
      <c r="M220" s="150">
        <v>2</v>
      </c>
      <c r="N220" s="149">
        <v>1</v>
      </c>
      <c r="O220" s="150">
        <v>0.3</v>
      </c>
      <c r="P220" s="149">
        <f t="shared" si="18"/>
        <v>3</v>
      </c>
      <c r="Q220" s="149">
        <f t="shared" si="19"/>
        <v>2.2999999999999998</v>
      </c>
      <c r="R220" s="59" t="s">
        <v>2176</v>
      </c>
      <c r="S220" s="59" t="s">
        <v>2176</v>
      </c>
      <c r="T220" s="59" t="s">
        <v>2352</v>
      </c>
      <c r="U220" s="59" t="s">
        <v>111</v>
      </c>
      <c r="V220" s="93">
        <v>41518</v>
      </c>
      <c r="W220" s="37"/>
      <c r="X220" s="61">
        <v>476119999</v>
      </c>
      <c r="Y220" s="59"/>
      <c r="Z220" s="59" t="s">
        <v>2353</v>
      </c>
      <c r="AA220" s="59" t="s">
        <v>80</v>
      </c>
      <c r="AB220" s="118">
        <v>775713801</v>
      </c>
      <c r="AC220" s="31" t="s">
        <v>2052</v>
      </c>
      <c r="AD220" s="61">
        <v>2</v>
      </c>
      <c r="AE220" s="1"/>
      <c r="AF220" s="1"/>
    </row>
    <row r="221" spans="1:32" s="92" customFormat="1">
      <c r="A221" s="37" t="s">
        <v>29</v>
      </c>
      <c r="B221" s="37">
        <v>3</v>
      </c>
      <c r="C221" s="37">
        <v>4</v>
      </c>
      <c r="D221" s="59" t="s">
        <v>1420</v>
      </c>
      <c r="E221" s="37">
        <v>3455726</v>
      </c>
      <c r="F221" s="37" t="s">
        <v>52</v>
      </c>
      <c r="G221" s="59" t="s">
        <v>2039</v>
      </c>
      <c r="H221" s="59" t="s">
        <v>930</v>
      </c>
      <c r="I221" s="149">
        <v>0</v>
      </c>
      <c r="J221" s="149">
        <v>3</v>
      </c>
      <c r="K221" s="151">
        <v>0</v>
      </c>
      <c r="L221" s="149">
        <v>2</v>
      </c>
      <c r="M221" s="150">
        <v>1.5</v>
      </c>
      <c r="N221" s="149">
        <v>1</v>
      </c>
      <c r="O221" s="150">
        <v>0</v>
      </c>
      <c r="P221" s="149">
        <f t="shared" si="18"/>
        <v>3</v>
      </c>
      <c r="Q221" s="149">
        <f t="shared" si="19"/>
        <v>1.5</v>
      </c>
      <c r="R221" s="59" t="s">
        <v>2176</v>
      </c>
      <c r="S221" s="59" t="s">
        <v>2356</v>
      </c>
      <c r="T221" s="59" t="s">
        <v>1424</v>
      </c>
      <c r="U221" s="59" t="s">
        <v>37</v>
      </c>
      <c r="V221" s="93">
        <v>39995</v>
      </c>
      <c r="W221" s="37"/>
      <c r="X221" s="61">
        <v>721987917</v>
      </c>
      <c r="Y221" s="59" t="s">
        <v>2357</v>
      </c>
      <c r="Z221" s="59" t="s">
        <v>2358</v>
      </c>
      <c r="AA221" s="59" t="s">
        <v>263</v>
      </c>
      <c r="AB221" s="118">
        <v>721987917</v>
      </c>
      <c r="AC221" s="31" t="s">
        <v>2357</v>
      </c>
      <c r="AD221" s="61">
        <v>3</v>
      </c>
    </row>
    <row r="222" spans="1:32">
      <c r="A222" s="37" t="s">
        <v>29</v>
      </c>
      <c r="B222" s="37">
        <v>3</v>
      </c>
      <c r="C222" s="37">
        <v>4</v>
      </c>
      <c r="D222" s="22" t="s">
        <v>2343</v>
      </c>
      <c r="E222" s="19">
        <v>9964947</v>
      </c>
      <c r="F222" s="37" t="s">
        <v>52</v>
      </c>
      <c r="G222" s="59" t="s">
        <v>2039</v>
      </c>
      <c r="H222" s="59" t="s">
        <v>289</v>
      </c>
      <c r="I222" s="149">
        <v>0</v>
      </c>
      <c r="J222" s="149">
        <v>1</v>
      </c>
      <c r="K222" s="151" t="s">
        <v>2747</v>
      </c>
      <c r="L222" s="149">
        <v>3</v>
      </c>
      <c r="M222" s="150">
        <v>0.6</v>
      </c>
      <c r="N222" s="149">
        <v>1</v>
      </c>
      <c r="O222" s="150">
        <v>0.2</v>
      </c>
      <c r="P222" s="149">
        <f t="shared" si="18"/>
        <v>4</v>
      </c>
      <c r="Q222" s="149">
        <f t="shared" si="19"/>
        <v>0.8</v>
      </c>
      <c r="R222" s="59" t="s">
        <v>2176</v>
      </c>
      <c r="S222" s="59" t="s">
        <v>2750</v>
      </c>
      <c r="T222" s="59" t="s">
        <v>2746</v>
      </c>
      <c r="U222" s="59" t="s">
        <v>76</v>
      </c>
      <c r="V222" s="98">
        <v>40909</v>
      </c>
      <c r="W222" s="215"/>
      <c r="X222" s="61">
        <v>774680013</v>
      </c>
      <c r="Y222" s="59" t="s">
        <v>2346</v>
      </c>
      <c r="Z222" s="59" t="s">
        <v>2355</v>
      </c>
      <c r="AA222" s="59" t="s">
        <v>97</v>
      </c>
      <c r="AB222" s="118">
        <v>605874498</v>
      </c>
      <c r="AC222" s="31" t="s">
        <v>2346</v>
      </c>
      <c r="AD222" s="61">
        <v>2</v>
      </c>
    </row>
    <row r="223" spans="1:32">
      <c r="A223" s="37" t="s">
        <v>29</v>
      </c>
      <c r="B223" s="37">
        <v>3</v>
      </c>
      <c r="C223" s="37">
        <v>4</v>
      </c>
      <c r="D223" s="59" t="s">
        <v>1293</v>
      </c>
      <c r="E223" s="37">
        <v>9187959</v>
      </c>
      <c r="F223" s="37" t="s">
        <v>52</v>
      </c>
      <c r="G223" s="59" t="s">
        <v>2701</v>
      </c>
      <c r="H223" s="184" t="s">
        <v>73</v>
      </c>
      <c r="I223" s="149">
        <v>0</v>
      </c>
      <c r="J223" s="149">
        <v>2</v>
      </c>
      <c r="K223" s="149">
        <v>0</v>
      </c>
      <c r="L223" s="149">
        <v>2</v>
      </c>
      <c r="M223" s="150">
        <v>0.65</v>
      </c>
      <c r="N223" s="149">
        <v>1</v>
      </c>
      <c r="O223" s="150">
        <v>0.25</v>
      </c>
      <c r="P223" s="149">
        <f t="shared" si="18"/>
        <v>3</v>
      </c>
      <c r="Q223" s="149">
        <f t="shared" si="19"/>
        <v>0.9</v>
      </c>
      <c r="R223" s="59" t="s">
        <v>2176</v>
      </c>
      <c r="S223" s="59" t="s">
        <v>2354</v>
      </c>
      <c r="T223" s="59" t="s">
        <v>1441</v>
      </c>
      <c r="U223" s="59" t="s">
        <v>37</v>
      </c>
      <c r="V223" s="93">
        <v>39661</v>
      </c>
      <c r="W223" s="37"/>
      <c r="X223" s="61">
        <v>415714040</v>
      </c>
      <c r="Y223" s="59" t="s">
        <v>1928</v>
      </c>
      <c r="Z223" s="59"/>
      <c r="AA223" s="59"/>
      <c r="AB223" s="118"/>
      <c r="AC223" s="31"/>
      <c r="AD223" s="61">
        <v>350</v>
      </c>
    </row>
    <row r="224" spans="1:32">
      <c r="A224" s="37" t="s">
        <v>29</v>
      </c>
      <c r="B224" s="37">
        <v>3</v>
      </c>
      <c r="C224" s="37">
        <v>4</v>
      </c>
      <c r="D224" s="59" t="s">
        <v>1404</v>
      </c>
      <c r="E224" s="37">
        <v>2266383</v>
      </c>
      <c r="F224" s="37" t="s">
        <v>52</v>
      </c>
      <c r="G224" s="59" t="s">
        <v>2366</v>
      </c>
      <c r="H224" s="59" t="s">
        <v>93</v>
      </c>
      <c r="I224" s="149">
        <v>0</v>
      </c>
      <c r="J224" s="149">
        <v>3</v>
      </c>
      <c r="K224" s="151" t="s">
        <v>130</v>
      </c>
      <c r="L224" s="149">
        <v>5</v>
      </c>
      <c r="M224" s="150">
        <v>2.0249999999999999</v>
      </c>
      <c r="N224" s="149">
        <v>3</v>
      </c>
      <c r="O224" s="150">
        <v>1</v>
      </c>
      <c r="P224" s="149">
        <f t="shared" si="18"/>
        <v>8</v>
      </c>
      <c r="Q224" s="150">
        <f t="shared" si="19"/>
        <v>3.0249999999999999</v>
      </c>
      <c r="R224" s="59" t="s">
        <v>2185</v>
      </c>
      <c r="S224" s="59" t="s">
        <v>2367</v>
      </c>
      <c r="T224" s="59" t="s">
        <v>2368</v>
      </c>
      <c r="U224" s="59" t="s">
        <v>37</v>
      </c>
      <c r="V224" s="93">
        <v>41275</v>
      </c>
      <c r="W224" s="37"/>
      <c r="X224" s="61">
        <v>415714277</v>
      </c>
      <c r="Y224" s="59" t="s">
        <v>1408</v>
      </c>
      <c r="Z224" s="59" t="s">
        <v>1409</v>
      </c>
      <c r="AA224" s="59" t="s">
        <v>1410</v>
      </c>
      <c r="AB224" s="118" t="s">
        <v>1411</v>
      </c>
      <c r="AC224" s="31" t="s">
        <v>1412</v>
      </c>
      <c r="AD224" s="61">
        <v>2</v>
      </c>
      <c r="AE224" s="5"/>
      <c r="AF224" s="5"/>
    </row>
    <row r="225" spans="1:30">
      <c r="A225" s="19" t="s">
        <v>29</v>
      </c>
      <c r="B225" s="19">
        <v>3</v>
      </c>
      <c r="C225" s="19">
        <v>4</v>
      </c>
      <c r="D225" s="31" t="s">
        <v>1404</v>
      </c>
      <c r="E225" s="19">
        <v>5355584</v>
      </c>
      <c r="F225" s="19" t="s">
        <v>52</v>
      </c>
      <c r="G225" s="31" t="s">
        <v>1943</v>
      </c>
      <c r="H225" s="31" t="s">
        <v>308</v>
      </c>
      <c r="I225" s="147">
        <v>0</v>
      </c>
      <c r="J225" s="147">
        <v>1</v>
      </c>
      <c r="K225" s="147" t="s">
        <v>84</v>
      </c>
      <c r="L225" s="147">
        <v>4</v>
      </c>
      <c r="M225" s="217">
        <v>1.425</v>
      </c>
      <c r="N225" s="147">
        <v>2</v>
      </c>
      <c r="O225" s="217">
        <v>0.375</v>
      </c>
      <c r="P225" s="147">
        <v>6</v>
      </c>
      <c r="Q225" s="147">
        <v>1.8</v>
      </c>
      <c r="R225" s="31" t="s">
        <v>1776</v>
      </c>
      <c r="S225" s="31" t="s">
        <v>1776</v>
      </c>
      <c r="T225" s="31" t="s">
        <v>1944</v>
      </c>
      <c r="U225" s="31" t="s">
        <v>37</v>
      </c>
      <c r="V225" s="95">
        <v>41518</v>
      </c>
      <c r="W225" s="31"/>
      <c r="X225" s="46">
        <v>415714277</v>
      </c>
      <c r="Y225" s="59" t="s">
        <v>1408</v>
      </c>
      <c r="Z225" s="31" t="s">
        <v>1410</v>
      </c>
      <c r="AB225" s="120" t="s">
        <v>1411</v>
      </c>
      <c r="AC225" s="31" t="s">
        <v>1412</v>
      </c>
      <c r="AD225" s="61"/>
    </row>
    <row r="226" spans="1:30" ht="15" customHeight="1">
      <c r="A226" s="19" t="s">
        <v>29</v>
      </c>
      <c r="B226" s="19">
        <v>10</v>
      </c>
      <c r="C226" s="19">
        <v>5</v>
      </c>
      <c r="D226" s="31" t="s">
        <v>732</v>
      </c>
      <c r="E226" s="19">
        <v>8190994</v>
      </c>
      <c r="F226" s="19" t="s">
        <v>52</v>
      </c>
      <c r="G226" s="31" t="s">
        <v>1750</v>
      </c>
      <c r="H226" s="31" t="s">
        <v>153</v>
      </c>
      <c r="I226" s="147">
        <v>0</v>
      </c>
      <c r="J226" s="147">
        <v>2</v>
      </c>
      <c r="K226" s="147">
        <v>16</v>
      </c>
      <c r="L226" s="147">
        <v>3</v>
      </c>
      <c r="M226" s="217">
        <v>2.5</v>
      </c>
      <c r="N226" s="147">
        <v>2</v>
      </c>
      <c r="O226" s="217">
        <v>0.25</v>
      </c>
      <c r="P226" s="147">
        <v>5</v>
      </c>
      <c r="Q226" s="149">
        <f>SUM(M226,O226)</f>
        <v>2.75</v>
      </c>
      <c r="R226" s="31" t="s">
        <v>1767</v>
      </c>
      <c r="S226" s="31" t="s">
        <v>1965</v>
      </c>
      <c r="T226" s="31" t="s">
        <v>1966</v>
      </c>
      <c r="U226" s="31" t="s">
        <v>111</v>
      </c>
      <c r="V226" s="95">
        <v>41372</v>
      </c>
      <c r="W226" s="31"/>
      <c r="X226" s="46"/>
      <c r="Y226" s="59" t="s">
        <v>1967</v>
      </c>
      <c r="Z226" s="31" t="s">
        <v>80</v>
      </c>
      <c r="AB226" s="120">
        <v>775713249</v>
      </c>
      <c r="AC226" s="31" t="s">
        <v>1967</v>
      </c>
      <c r="AD226" s="61"/>
    </row>
    <row r="227" spans="1:30" ht="15" customHeight="1">
      <c r="A227" s="37" t="s">
        <v>29</v>
      </c>
      <c r="B227" s="37">
        <v>10</v>
      </c>
      <c r="C227" s="37">
        <v>5</v>
      </c>
      <c r="D227" s="59" t="s">
        <v>732</v>
      </c>
      <c r="E227" s="37">
        <v>1012725</v>
      </c>
      <c r="F227" s="37" t="s">
        <v>52</v>
      </c>
      <c r="G227" s="59" t="s">
        <v>1391</v>
      </c>
      <c r="H227" s="59" t="s">
        <v>2166</v>
      </c>
      <c r="I227" s="149">
        <v>0</v>
      </c>
      <c r="J227" s="149">
        <v>2</v>
      </c>
      <c r="K227" s="151">
        <v>10</v>
      </c>
      <c r="L227" s="149">
        <v>6</v>
      </c>
      <c r="M227" s="150">
        <v>4.3</v>
      </c>
      <c r="N227" s="149">
        <v>4</v>
      </c>
      <c r="O227" s="150">
        <v>0.55000000000000004</v>
      </c>
      <c r="P227" s="149">
        <f>L227+N227</f>
        <v>10</v>
      </c>
      <c r="Q227" s="149">
        <f>SUM(M227,O227)</f>
        <v>4.8499999999999996</v>
      </c>
      <c r="R227" s="59" t="s">
        <v>2160</v>
      </c>
      <c r="S227" s="59" t="s">
        <v>2396</v>
      </c>
      <c r="T227" s="59" t="s">
        <v>2397</v>
      </c>
      <c r="U227" s="59" t="s">
        <v>111</v>
      </c>
      <c r="V227" s="93">
        <v>39995</v>
      </c>
      <c r="W227" s="37"/>
      <c r="X227" s="61">
        <v>476119999</v>
      </c>
      <c r="Y227" s="59" t="s">
        <v>737</v>
      </c>
      <c r="Z227" s="59" t="s">
        <v>1325</v>
      </c>
      <c r="AA227" s="59" t="s">
        <v>2398</v>
      </c>
      <c r="AB227" s="118">
        <v>603148127</v>
      </c>
      <c r="AC227" s="31" t="s">
        <v>1326</v>
      </c>
      <c r="AD227" s="61">
        <v>2</v>
      </c>
    </row>
    <row r="228" spans="1:30">
      <c r="A228" s="37" t="s">
        <v>29</v>
      </c>
      <c r="B228" s="37">
        <v>10</v>
      </c>
      <c r="C228" s="37">
        <v>5</v>
      </c>
      <c r="D228" s="59" t="s">
        <v>1448</v>
      </c>
      <c r="E228" s="37">
        <v>1991853</v>
      </c>
      <c r="F228" s="37" t="s">
        <v>52</v>
      </c>
      <c r="G228" s="59" t="s">
        <v>2392</v>
      </c>
      <c r="H228" s="59" t="s">
        <v>1956</v>
      </c>
      <c r="I228" s="149">
        <v>0</v>
      </c>
      <c r="J228" s="149">
        <v>0</v>
      </c>
      <c r="K228" s="151">
        <v>30</v>
      </c>
      <c r="L228" s="149">
        <v>6</v>
      </c>
      <c r="M228" s="150">
        <v>4</v>
      </c>
      <c r="N228" s="149">
        <v>4</v>
      </c>
      <c r="O228" s="150">
        <v>1.1499999999999999</v>
      </c>
      <c r="P228" s="149">
        <f>L228+N228</f>
        <v>10</v>
      </c>
      <c r="Q228" s="149">
        <f>SUM(M228,O228)</f>
        <v>5.15</v>
      </c>
      <c r="R228" s="59" t="s">
        <v>2160</v>
      </c>
      <c r="S228" s="59" t="s">
        <v>2393</v>
      </c>
      <c r="T228" s="59" t="s">
        <v>2394</v>
      </c>
      <c r="U228" s="59" t="s">
        <v>56</v>
      </c>
      <c r="V228" s="93">
        <v>41250</v>
      </c>
      <c r="W228" s="37"/>
      <c r="X228" s="61">
        <v>608774366</v>
      </c>
      <c r="Y228" s="59" t="s">
        <v>1452</v>
      </c>
      <c r="Z228" s="59" t="s">
        <v>2395</v>
      </c>
      <c r="AA228" s="59" t="s">
        <v>118</v>
      </c>
      <c r="AB228" s="118">
        <v>608774366</v>
      </c>
      <c r="AC228" s="31" t="s">
        <v>1452</v>
      </c>
      <c r="AD228" s="61">
        <v>30</v>
      </c>
    </row>
    <row r="229" spans="1:30" ht="15" customHeight="1">
      <c r="A229" s="37" t="s">
        <v>29</v>
      </c>
      <c r="B229" s="37">
        <v>10</v>
      </c>
      <c r="C229" s="37">
        <v>5</v>
      </c>
      <c r="D229" s="59" t="s">
        <v>732</v>
      </c>
      <c r="E229" s="37">
        <v>4704201</v>
      </c>
      <c r="F229" s="37" t="s">
        <v>52</v>
      </c>
      <c r="G229" s="59" t="s">
        <v>1391</v>
      </c>
      <c r="H229" s="59" t="s">
        <v>2399</v>
      </c>
      <c r="I229" s="149">
        <v>0</v>
      </c>
      <c r="J229" s="149">
        <v>3</v>
      </c>
      <c r="K229" s="151">
        <v>15</v>
      </c>
      <c r="L229" s="149">
        <v>3</v>
      </c>
      <c r="M229" s="150">
        <v>2.1</v>
      </c>
      <c r="N229" s="149">
        <v>6</v>
      </c>
      <c r="O229" s="150">
        <v>1.26</v>
      </c>
      <c r="P229" s="149">
        <f>L229+N229</f>
        <v>9</v>
      </c>
      <c r="Q229" s="149">
        <f>SUM(M229,O229)</f>
        <v>3.3600000000000003</v>
      </c>
      <c r="R229" s="59" t="s">
        <v>2160</v>
      </c>
      <c r="S229" s="59" t="s">
        <v>2400</v>
      </c>
      <c r="T229" s="59" t="s">
        <v>2401</v>
      </c>
      <c r="U229" s="59" t="s">
        <v>111</v>
      </c>
      <c r="V229" s="93">
        <v>39083</v>
      </c>
      <c r="W229" s="37"/>
      <c r="X229" s="61">
        <v>775713301</v>
      </c>
      <c r="Y229" s="59" t="s">
        <v>2402</v>
      </c>
      <c r="Z229" s="59" t="s">
        <v>2403</v>
      </c>
      <c r="AA229" s="59" t="s">
        <v>80</v>
      </c>
      <c r="AB229" s="118">
        <v>775713301</v>
      </c>
      <c r="AC229" s="31" t="s">
        <v>2402</v>
      </c>
      <c r="AD229" s="61">
        <v>15</v>
      </c>
    </row>
    <row r="230" spans="1:30">
      <c r="A230" s="24" t="s">
        <v>29</v>
      </c>
      <c r="B230" s="24">
        <v>10</v>
      </c>
      <c r="C230" s="24">
        <v>5</v>
      </c>
      <c r="D230" s="56" t="s">
        <v>1484</v>
      </c>
      <c r="E230" s="24">
        <v>5231742</v>
      </c>
      <c r="F230" s="24" t="s">
        <v>52</v>
      </c>
      <c r="G230" s="56" t="s">
        <v>1391</v>
      </c>
      <c r="H230" s="56" t="s">
        <v>2166</v>
      </c>
      <c r="I230" s="153">
        <v>0</v>
      </c>
      <c r="J230" s="153">
        <v>0</v>
      </c>
      <c r="K230" s="153">
        <v>25</v>
      </c>
      <c r="L230" s="153">
        <v>3</v>
      </c>
      <c r="M230" s="161">
        <v>1.5</v>
      </c>
      <c r="N230" s="153">
        <v>2</v>
      </c>
      <c r="O230" s="161">
        <v>2</v>
      </c>
      <c r="P230" s="153">
        <f>L230+N230</f>
        <v>5</v>
      </c>
      <c r="Q230" s="153">
        <f>SUM(M230,O230)</f>
        <v>3.5</v>
      </c>
      <c r="R230" s="56" t="s">
        <v>2160</v>
      </c>
      <c r="S230" s="56" t="s">
        <v>2404</v>
      </c>
      <c r="T230" s="56" t="s">
        <v>1487</v>
      </c>
      <c r="U230" s="56" t="s">
        <v>37</v>
      </c>
      <c r="V230" s="93">
        <v>39083</v>
      </c>
      <c r="W230" s="24"/>
      <c r="X230" s="29">
        <v>476000036</v>
      </c>
      <c r="Y230" s="59" t="s">
        <v>1488</v>
      </c>
      <c r="Z230" s="56"/>
      <c r="AA230" s="56"/>
      <c r="AB230" s="117"/>
      <c r="AC230" s="31"/>
      <c r="AD230" s="47">
        <v>30</v>
      </c>
    </row>
    <row r="231" spans="1:30">
      <c r="A231" s="26" t="s">
        <v>29</v>
      </c>
      <c r="B231" s="24">
        <v>10</v>
      </c>
      <c r="C231" s="24">
        <v>5</v>
      </c>
      <c r="D231" s="56" t="s">
        <v>1484</v>
      </c>
      <c r="E231" s="24">
        <v>2703147</v>
      </c>
      <c r="F231" s="82" t="s">
        <v>52</v>
      </c>
      <c r="G231" s="56" t="s">
        <v>1485</v>
      </c>
      <c r="H231" s="56" t="s">
        <v>153</v>
      </c>
      <c r="I231" s="147">
        <v>0</v>
      </c>
      <c r="J231" s="153">
        <v>2</v>
      </c>
      <c r="K231" s="153">
        <v>6</v>
      </c>
      <c r="L231" s="153">
        <v>4</v>
      </c>
      <c r="M231" s="161">
        <v>2</v>
      </c>
      <c r="N231" s="153">
        <v>2</v>
      </c>
      <c r="O231" s="161">
        <v>2</v>
      </c>
      <c r="P231" s="153">
        <v>6</v>
      </c>
      <c r="Q231" s="153">
        <v>4</v>
      </c>
      <c r="R231" s="56" t="s">
        <v>1217</v>
      </c>
      <c r="S231" s="54" t="s">
        <v>1486</v>
      </c>
      <c r="T231" s="54" t="s">
        <v>1487</v>
      </c>
      <c r="U231" s="56" t="s">
        <v>37</v>
      </c>
      <c r="V231" s="94">
        <v>39083</v>
      </c>
      <c r="W231" s="25"/>
      <c r="X231" s="29">
        <v>476000036</v>
      </c>
      <c r="Y231" s="59" t="s">
        <v>1488</v>
      </c>
      <c r="Z231" s="56"/>
      <c r="AA231" s="56"/>
      <c r="AB231" s="117"/>
      <c r="AC231" s="31"/>
      <c r="AD231" s="29">
        <v>1600</v>
      </c>
    </row>
    <row r="232" spans="1:30" ht="15" customHeight="1">
      <c r="A232" s="37" t="s">
        <v>29</v>
      </c>
      <c r="B232" s="37">
        <v>10</v>
      </c>
      <c r="C232" s="37">
        <v>5</v>
      </c>
      <c r="D232" s="59" t="s">
        <v>1197</v>
      </c>
      <c r="E232" s="37">
        <v>3454712</v>
      </c>
      <c r="F232" s="37" t="s">
        <v>52</v>
      </c>
      <c r="G232" s="59" t="s">
        <v>1198</v>
      </c>
      <c r="H232" s="59" t="s">
        <v>44</v>
      </c>
      <c r="I232" s="149">
        <v>0</v>
      </c>
      <c r="J232" s="149">
        <v>2</v>
      </c>
      <c r="K232" s="151">
        <v>45</v>
      </c>
      <c r="L232" s="149">
        <v>3</v>
      </c>
      <c r="M232" s="150">
        <v>0.5</v>
      </c>
      <c r="N232" s="149">
        <v>1</v>
      </c>
      <c r="O232" s="150">
        <v>0.1</v>
      </c>
      <c r="P232" s="149">
        <v>4</v>
      </c>
      <c r="Q232" s="149">
        <f t="shared" ref="Q232:Q246" si="20">SUM(M232,O232)</f>
        <v>0.6</v>
      </c>
      <c r="R232" s="59" t="s">
        <v>1217</v>
      </c>
      <c r="S232" s="59" t="s">
        <v>1464</v>
      </c>
      <c r="T232" s="59" t="s">
        <v>1465</v>
      </c>
      <c r="U232" s="59" t="s">
        <v>37</v>
      </c>
      <c r="V232" s="93">
        <v>39083</v>
      </c>
      <c r="W232" s="37"/>
      <c r="X232" s="61">
        <v>728261512</v>
      </c>
      <c r="Y232" s="59" t="s">
        <v>1466</v>
      </c>
      <c r="Z232" s="59" t="s">
        <v>1467</v>
      </c>
      <c r="AA232" s="59" t="s">
        <v>1468</v>
      </c>
      <c r="AB232" s="118">
        <v>728261512</v>
      </c>
      <c r="AC232" s="31" t="s">
        <v>1466</v>
      </c>
      <c r="AD232" s="61">
        <v>2</v>
      </c>
    </row>
    <row r="233" spans="1:30" s="92" customFormat="1">
      <c r="A233" s="26" t="s">
        <v>29</v>
      </c>
      <c r="B233" s="24">
        <v>10</v>
      </c>
      <c r="C233" s="24">
        <v>5</v>
      </c>
      <c r="D233" s="56" t="s">
        <v>1442</v>
      </c>
      <c r="E233" s="24">
        <v>4641267</v>
      </c>
      <c r="F233" s="91" t="s">
        <v>52</v>
      </c>
      <c r="G233" s="56" t="s">
        <v>1443</v>
      </c>
      <c r="H233" s="56" t="s">
        <v>1203</v>
      </c>
      <c r="I233" s="147">
        <v>0</v>
      </c>
      <c r="J233" s="153">
        <v>1</v>
      </c>
      <c r="K233" s="153">
        <v>14</v>
      </c>
      <c r="L233" s="153">
        <v>6</v>
      </c>
      <c r="M233" s="161">
        <v>1.68</v>
      </c>
      <c r="N233" s="153">
        <v>3</v>
      </c>
      <c r="O233" s="161">
        <v>0.43</v>
      </c>
      <c r="P233" s="153">
        <v>9</v>
      </c>
      <c r="Q233" s="149">
        <f t="shared" si="20"/>
        <v>2.11</v>
      </c>
      <c r="R233" s="56" t="s">
        <v>1217</v>
      </c>
      <c r="S233" s="54" t="s">
        <v>1235</v>
      </c>
      <c r="T233" s="54" t="s">
        <v>1444</v>
      </c>
      <c r="U233" s="56" t="s">
        <v>37</v>
      </c>
      <c r="V233" s="94">
        <v>41836</v>
      </c>
      <c r="W233" s="25"/>
      <c r="X233" s="29">
        <v>728697202</v>
      </c>
      <c r="Y233" s="59" t="s">
        <v>1445</v>
      </c>
      <c r="Z233" s="56" t="s">
        <v>1446</v>
      </c>
      <c r="AA233" s="56" t="s">
        <v>1447</v>
      </c>
      <c r="AB233" s="117">
        <v>728697202</v>
      </c>
      <c r="AC233" s="31" t="s">
        <v>1445</v>
      </c>
      <c r="AD233" s="29">
        <v>1</v>
      </c>
    </row>
    <row r="234" spans="1:30">
      <c r="A234" s="167" t="s">
        <v>29</v>
      </c>
      <c r="B234" s="167">
        <v>10</v>
      </c>
      <c r="C234" s="167">
        <v>5</v>
      </c>
      <c r="D234" s="168" t="s">
        <v>1442</v>
      </c>
      <c r="E234" s="169">
        <v>6384214</v>
      </c>
      <c r="F234" s="91" t="s">
        <v>52</v>
      </c>
      <c r="G234" s="56" t="s">
        <v>2680</v>
      </c>
      <c r="H234" s="56" t="s">
        <v>2681</v>
      </c>
      <c r="I234" s="147">
        <v>0</v>
      </c>
      <c r="J234" s="147">
        <v>20</v>
      </c>
      <c r="K234" s="147">
        <v>2</v>
      </c>
      <c r="L234" s="147">
        <v>6</v>
      </c>
      <c r="M234" s="217">
        <v>3.125</v>
      </c>
      <c r="N234" s="147">
        <v>3</v>
      </c>
      <c r="O234" s="217">
        <v>0.6</v>
      </c>
      <c r="P234" s="147">
        <f>L234+N234</f>
        <v>9</v>
      </c>
      <c r="Q234" s="149">
        <f t="shared" si="20"/>
        <v>3.7250000000000001</v>
      </c>
      <c r="R234" t="s">
        <v>1217</v>
      </c>
      <c r="T234" s="54" t="s">
        <v>2679</v>
      </c>
      <c r="U234" s="56" t="s">
        <v>37</v>
      </c>
      <c r="V234" s="94">
        <v>40575</v>
      </c>
      <c r="W234" s="25"/>
      <c r="X234" s="195">
        <v>602219371</v>
      </c>
      <c r="Y234" s="59"/>
      <c r="Z234" s="56"/>
      <c r="AA234" s="56"/>
      <c r="AB234" s="117"/>
      <c r="AC234" s="31"/>
      <c r="AD234" s="29"/>
    </row>
    <row r="235" spans="1:30" ht="15" customHeight="1">
      <c r="A235" s="37" t="s">
        <v>29</v>
      </c>
      <c r="B235" s="37">
        <v>10</v>
      </c>
      <c r="C235" s="37">
        <v>5</v>
      </c>
      <c r="D235" s="59" t="s">
        <v>1293</v>
      </c>
      <c r="E235" s="37">
        <v>1559103</v>
      </c>
      <c r="F235" s="37" t="s">
        <v>52</v>
      </c>
      <c r="G235" s="59" t="s">
        <v>2245</v>
      </c>
      <c r="H235" s="59" t="s">
        <v>1794</v>
      </c>
      <c r="I235" s="149">
        <v>0</v>
      </c>
      <c r="J235" s="149">
        <v>6</v>
      </c>
      <c r="K235" s="149">
        <v>9</v>
      </c>
      <c r="L235" s="149">
        <v>2</v>
      </c>
      <c r="M235" s="150">
        <v>2</v>
      </c>
      <c r="N235" s="149">
        <v>1</v>
      </c>
      <c r="O235" s="150">
        <v>0.5</v>
      </c>
      <c r="P235" s="149">
        <f>L235+N235</f>
        <v>3</v>
      </c>
      <c r="Q235" s="149">
        <f t="shared" si="20"/>
        <v>2.5</v>
      </c>
      <c r="R235" s="59" t="s">
        <v>2176</v>
      </c>
      <c r="S235" s="59" t="s">
        <v>2419</v>
      </c>
      <c r="T235" s="59" t="s">
        <v>2420</v>
      </c>
      <c r="U235" s="59" t="s">
        <v>76</v>
      </c>
      <c r="V235" s="93">
        <v>35807</v>
      </c>
      <c r="W235" s="37"/>
      <c r="X235" s="61">
        <v>476700082</v>
      </c>
      <c r="Y235" s="59" t="s">
        <v>2421</v>
      </c>
      <c r="Z235" s="59" t="s">
        <v>2422</v>
      </c>
      <c r="AA235" s="59" t="s">
        <v>2423</v>
      </c>
      <c r="AB235" s="118" t="s">
        <v>2424</v>
      </c>
      <c r="AC235" s="31" t="s">
        <v>2421</v>
      </c>
      <c r="AD235" s="61">
        <v>400</v>
      </c>
    </row>
    <row r="236" spans="1:30" ht="15" customHeight="1">
      <c r="A236" s="19" t="s">
        <v>29</v>
      </c>
      <c r="B236" s="19">
        <v>10</v>
      </c>
      <c r="C236" s="19">
        <v>5</v>
      </c>
      <c r="D236" s="31" t="s">
        <v>1469</v>
      </c>
      <c r="E236" s="19">
        <v>2013307</v>
      </c>
      <c r="F236" s="19" t="s">
        <v>52</v>
      </c>
      <c r="G236" s="31" t="s">
        <v>2039</v>
      </c>
      <c r="H236" s="31"/>
      <c r="I236" s="147">
        <v>0</v>
      </c>
      <c r="J236" s="147">
        <v>5</v>
      </c>
      <c r="K236" s="147">
        <v>19</v>
      </c>
      <c r="L236" s="147">
        <f>1+4</f>
        <v>5</v>
      </c>
      <c r="M236" s="217">
        <f>0.225+3.775</f>
        <v>4</v>
      </c>
      <c r="N236" s="147">
        <v>6</v>
      </c>
      <c r="O236" s="217">
        <v>0.81</v>
      </c>
      <c r="P236" s="147">
        <f>L236+N236</f>
        <v>11</v>
      </c>
      <c r="Q236" s="147">
        <f t="shared" si="20"/>
        <v>4.8100000000000005</v>
      </c>
      <c r="R236" s="31" t="s">
        <v>2176</v>
      </c>
      <c r="S236" s="31" t="s">
        <v>2413</v>
      </c>
      <c r="T236" s="31" t="s">
        <v>1472</v>
      </c>
      <c r="U236" s="31" t="s">
        <v>111</v>
      </c>
      <c r="V236" s="93">
        <v>39083</v>
      </c>
      <c r="W236" s="31"/>
      <c r="X236" s="46">
        <v>417638957</v>
      </c>
      <c r="Y236" s="59" t="s">
        <v>2414</v>
      </c>
      <c r="Z236" s="31" t="s">
        <v>2415</v>
      </c>
      <c r="AA236" s="31" t="s">
        <v>97</v>
      </c>
      <c r="AB236" s="120">
        <v>417638957</v>
      </c>
      <c r="AC236" s="31" t="s">
        <v>2416</v>
      </c>
      <c r="AD236" s="46">
        <v>4</v>
      </c>
    </row>
    <row r="237" spans="1:30" s="43" customFormat="1">
      <c r="A237" s="37" t="s">
        <v>29</v>
      </c>
      <c r="B237" s="37">
        <v>10</v>
      </c>
      <c r="C237" s="37">
        <v>5</v>
      </c>
      <c r="D237" s="59" t="s">
        <v>1448</v>
      </c>
      <c r="E237" s="37">
        <v>2868960</v>
      </c>
      <c r="F237" s="37" t="s">
        <v>52</v>
      </c>
      <c r="G237" s="59" t="s">
        <v>2039</v>
      </c>
      <c r="H237" s="59" t="s">
        <v>1758</v>
      </c>
      <c r="I237" s="149">
        <v>0</v>
      </c>
      <c r="J237" s="149">
        <v>6</v>
      </c>
      <c r="K237" s="151">
        <v>8</v>
      </c>
      <c r="L237" s="149">
        <v>4</v>
      </c>
      <c r="M237" s="150">
        <v>3</v>
      </c>
      <c r="N237" s="149">
        <v>4</v>
      </c>
      <c r="O237" s="150">
        <v>0.85</v>
      </c>
      <c r="P237" s="149">
        <f>L237+N237</f>
        <v>8</v>
      </c>
      <c r="Q237" s="149">
        <f t="shared" si="20"/>
        <v>3.85</v>
      </c>
      <c r="R237" s="59" t="s">
        <v>2176</v>
      </c>
      <c r="S237" s="59" t="s">
        <v>2417</v>
      </c>
      <c r="T237" s="59" t="s">
        <v>2418</v>
      </c>
      <c r="U237" s="59" t="s">
        <v>56</v>
      </c>
      <c r="V237" s="93">
        <v>41250</v>
      </c>
      <c r="W237" s="37"/>
      <c r="X237" s="61">
        <v>608774366</v>
      </c>
      <c r="Y237" s="59" t="s">
        <v>1452</v>
      </c>
      <c r="Z237" s="59" t="s">
        <v>2395</v>
      </c>
      <c r="AA237" s="59" t="s">
        <v>118</v>
      </c>
      <c r="AB237" s="118">
        <v>608774366</v>
      </c>
      <c r="AC237" s="31" t="s">
        <v>1452</v>
      </c>
      <c r="AD237" s="61">
        <v>6</v>
      </c>
    </row>
    <row r="238" spans="1:30" ht="18" customHeight="1">
      <c r="A238" s="37" t="s">
        <v>29</v>
      </c>
      <c r="B238" s="37">
        <v>10</v>
      </c>
      <c r="C238" s="37">
        <v>5</v>
      </c>
      <c r="D238" s="59" t="s">
        <v>732</v>
      </c>
      <c r="E238" s="37">
        <v>3043143</v>
      </c>
      <c r="F238" s="37" t="s">
        <v>52</v>
      </c>
      <c r="G238" s="59" t="s">
        <v>2039</v>
      </c>
      <c r="H238" s="59" t="s">
        <v>289</v>
      </c>
      <c r="I238" s="149">
        <v>0</v>
      </c>
      <c r="J238" s="149">
        <v>3</v>
      </c>
      <c r="K238" s="151">
        <v>3</v>
      </c>
      <c r="L238" s="149">
        <v>3</v>
      </c>
      <c r="M238" s="150">
        <v>3</v>
      </c>
      <c r="N238" s="149">
        <v>4</v>
      </c>
      <c r="O238" s="150">
        <v>0.55000000000000004</v>
      </c>
      <c r="P238" s="149">
        <f>L238+N238</f>
        <v>7</v>
      </c>
      <c r="Q238" s="149">
        <f t="shared" si="20"/>
        <v>3.55</v>
      </c>
      <c r="R238" s="59" t="s">
        <v>2176</v>
      </c>
      <c r="S238" s="59" t="s">
        <v>2428</v>
      </c>
      <c r="T238" s="59" t="s">
        <v>2429</v>
      </c>
      <c r="U238" s="59" t="s">
        <v>111</v>
      </c>
      <c r="V238" s="93">
        <v>39448</v>
      </c>
      <c r="W238" s="37"/>
      <c r="X238" s="61">
        <v>476119999</v>
      </c>
      <c r="Y238" s="59" t="s">
        <v>737</v>
      </c>
      <c r="Z238" s="59" t="s">
        <v>1325</v>
      </c>
      <c r="AA238" s="59" t="s">
        <v>80</v>
      </c>
      <c r="AB238" s="118">
        <v>603148127</v>
      </c>
      <c r="AC238" s="31" t="s">
        <v>1326</v>
      </c>
      <c r="AD238" s="61">
        <v>1</v>
      </c>
    </row>
    <row r="239" spans="1:30" ht="15" customHeight="1">
      <c r="A239" s="37" t="s">
        <v>741</v>
      </c>
      <c r="B239" s="37"/>
      <c r="C239" s="37">
        <v>5</v>
      </c>
      <c r="D239" s="22" t="s">
        <v>2343</v>
      </c>
      <c r="E239" s="37">
        <v>9964947</v>
      </c>
      <c r="F239" s="37" t="s">
        <v>52</v>
      </c>
      <c r="G239" s="59" t="s">
        <v>2039</v>
      </c>
      <c r="H239" s="59" t="s">
        <v>2749</v>
      </c>
      <c r="I239" s="149">
        <v>0</v>
      </c>
      <c r="J239" s="149">
        <v>1</v>
      </c>
      <c r="K239" s="151" t="s">
        <v>2747</v>
      </c>
      <c r="L239" s="149">
        <v>3</v>
      </c>
      <c r="M239" s="150">
        <v>0.6</v>
      </c>
      <c r="N239" s="149">
        <v>1</v>
      </c>
      <c r="O239" s="150">
        <v>0.2</v>
      </c>
      <c r="P239" s="149">
        <v>0</v>
      </c>
      <c r="Q239" s="150">
        <f t="shared" si="20"/>
        <v>0.8</v>
      </c>
      <c r="R239" s="59" t="s">
        <v>2176</v>
      </c>
      <c r="S239" s="59" t="s">
        <v>2748</v>
      </c>
      <c r="T239" s="59" t="s">
        <v>2745</v>
      </c>
      <c r="U239" s="59"/>
      <c r="V239" s="93">
        <v>40909</v>
      </c>
      <c r="W239" s="37"/>
      <c r="X239" s="61">
        <v>774680013</v>
      </c>
      <c r="Y239" s="59" t="s">
        <v>2346</v>
      </c>
      <c r="Z239" s="59" t="s">
        <v>2355</v>
      </c>
      <c r="AA239" s="59"/>
      <c r="AB239" s="118"/>
      <c r="AC239" s="31"/>
      <c r="AD239" s="61"/>
    </row>
    <row r="240" spans="1:30" s="43" customFormat="1">
      <c r="A240" s="37" t="s">
        <v>29</v>
      </c>
      <c r="B240" s="37">
        <v>10</v>
      </c>
      <c r="C240" s="37">
        <v>5</v>
      </c>
      <c r="D240" s="59" t="s">
        <v>732</v>
      </c>
      <c r="E240" s="37">
        <v>6776446</v>
      </c>
      <c r="F240" s="37" t="s">
        <v>52</v>
      </c>
      <c r="G240" s="59" t="s">
        <v>2039</v>
      </c>
      <c r="H240" s="59" t="s">
        <v>1794</v>
      </c>
      <c r="I240" s="149">
        <v>0</v>
      </c>
      <c r="J240" s="149">
        <v>5</v>
      </c>
      <c r="K240" s="151">
        <v>15</v>
      </c>
      <c r="L240" s="149">
        <v>6</v>
      </c>
      <c r="M240" s="150">
        <v>5</v>
      </c>
      <c r="N240" s="149">
        <v>6</v>
      </c>
      <c r="O240" s="150">
        <v>0.86</v>
      </c>
      <c r="P240" s="149">
        <f>L240+N240</f>
        <v>12</v>
      </c>
      <c r="Q240" s="149">
        <f t="shared" si="20"/>
        <v>5.86</v>
      </c>
      <c r="R240" s="59" t="s">
        <v>2176</v>
      </c>
      <c r="S240" s="59" t="s">
        <v>2427</v>
      </c>
      <c r="T240" s="59" t="s">
        <v>2401</v>
      </c>
      <c r="U240" s="59" t="s">
        <v>111</v>
      </c>
      <c r="V240" s="93">
        <v>39083</v>
      </c>
      <c r="W240" s="37"/>
      <c r="X240" s="61">
        <v>775713301</v>
      </c>
      <c r="Y240" s="59" t="s">
        <v>737</v>
      </c>
      <c r="Z240" s="59" t="s">
        <v>2403</v>
      </c>
      <c r="AA240" s="59" t="s">
        <v>296</v>
      </c>
      <c r="AB240" s="118">
        <v>775713301</v>
      </c>
      <c r="AC240" s="31" t="s">
        <v>2402</v>
      </c>
      <c r="AD240" s="61">
        <v>5</v>
      </c>
    </row>
    <row r="241" spans="1:32" ht="15" customHeight="1">
      <c r="A241" s="26" t="s">
        <v>29</v>
      </c>
      <c r="B241" s="24">
        <v>10</v>
      </c>
      <c r="C241" s="24">
        <v>5</v>
      </c>
      <c r="D241" s="56" t="s">
        <v>732</v>
      </c>
      <c r="E241" s="24">
        <v>8522670</v>
      </c>
      <c r="F241" s="82" t="s">
        <v>52</v>
      </c>
      <c r="G241" s="56" t="s">
        <v>152</v>
      </c>
      <c r="H241" s="56" t="s">
        <v>144</v>
      </c>
      <c r="I241" s="147">
        <v>0</v>
      </c>
      <c r="J241" s="153">
        <v>1</v>
      </c>
      <c r="K241" s="153">
        <v>7</v>
      </c>
      <c r="L241" s="153">
        <v>3</v>
      </c>
      <c r="M241" s="161">
        <v>1.3</v>
      </c>
      <c r="N241" s="153">
        <v>6</v>
      </c>
      <c r="O241" s="161">
        <v>0.9</v>
      </c>
      <c r="P241" s="153">
        <v>9</v>
      </c>
      <c r="Q241" s="149">
        <f t="shared" si="20"/>
        <v>2.2000000000000002</v>
      </c>
      <c r="R241" s="56" t="s">
        <v>1261</v>
      </c>
      <c r="S241" s="56" t="s">
        <v>1512</v>
      </c>
      <c r="T241" s="56" t="s">
        <v>1513</v>
      </c>
      <c r="U241" s="56" t="s">
        <v>111</v>
      </c>
      <c r="V241" s="94">
        <v>40453</v>
      </c>
      <c r="W241" s="25"/>
      <c r="X241" s="29">
        <v>775713304</v>
      </c>
      <c r="Y241" s="59" t="s">
        <v>1514</v>
      </c>
      <c r="Z241" s="56" t="s">
        <v>1515</v>
      </c>
      <c r="AA241" s="56" t="s">
        <v>1516</v>
      </c>
      <c r="AB241" s="117">
        <v>775713301</v>
      </c>
      <c r="AC241" s="31" t="s">
        <v>1514</v>
      </c>
      <c r="AD241" s="29">
        <v>1</v>
      </c>
    </row>
    <row r="242" spans="1:32" s="92" customFormat="1" ht="15" customHeight="1">
      <c r="A242" s="11" t="s">
        <v>29</v>
      </c>
      <c r="B242" s="11">
        <v>13</v>
      </c>
      <c r="C242" s="11">
        <v>6</v>
      </c>
      <c r="D242" s="59" t="s">
        <v>1537</v>
      </c>
      <c r="E242" s="37">
        <v>9447868</v>
      </c>
      <c r="F242" s="62" t="s">
        <v>52</v>
      </c>
      <c r="G242" s="59" t="s">
        <v>910</v>
      </c>
      <c r="H242" s="59" t="s">
        <v>93</v>
      </c>
      <c r="I242" s="149">
        <v>0</v>
      </c>
      <c r="J242" s="149">
        <v>5</v>
      </c>
      <c r="K242" s="149">
        <v>0</v>
      </c>
      <c r="L242" s="149">
        <v>6</v>
      </c>
      <c r="M242" s="150">
        <v>2.4</v>
      </c>
      <c r="N242" s="149">
        <v>3</v>
      </c>
      <c r="O242" s="150">
        <v>0.5</v>
      </c>
      <c r="P242" s="149">
        <f>L242+N242</f>
        <v>9</v>
      </c>
      <c r="Q242" s="150">
        <f t="shared" si="20"/>
        <v>2.9</v>
      </c>
      <c r="R242" s="59" t="s">
        <v>2119</v>
      </c>
      <c r="S242" s="59" t="s">
        <v>909</v>
      </c>
      <c r="T242" s="59" t="s">
        <v>911</v>
      </c>
      <c r="U242" s="59" t="s">
        <v>56</v>
      </c>
      <c r="V242" s="93">
        <v>40118</v>
      </c>
      <c r="W242" s="37"/>
      <c r="X242" s="61">
        <v>412354844</v>
      </c>
      <c r="Y242" s="59" t="s">
        <v>912</v>
      </c>
      <c r="Z242" s="59" t="s">
        <v>913</v>
      </c>
      <c r="AA242" s="59" t="s">
        <v>50</v>
      </c>
      <c r="AB242" s="118">
        <v>777291359</v>
      </c>
      <c r="AC242" s="31" t="s">
        <v>914</v>
      </c>
      <c r="AD242" s="61">
        <v>5</v>
      </c>
    </row>
    <row r="243" spans="1:32">
      <c r="A243" s="17" t="s">
        <v>29</v>
      </c>
      <c r="B243" s="17">
        <v>13</v>
      </c>
      <c r="C243" s="17">
        <v>6</v>
      </c>
      <c r="D243" s="45" t="s">
        <v>894</v>
      </c>
      <c r="E243" s="17">
        <v>9879751</v>
      </c>
      <c r="F243" s="62" t="s">
        <v>52</v>
      </c>
      <c r="G243" s="22" t="s">
        <v>418</v>
      </c>
      <c r="H243" s="22" t="s">
        <v>44</v>
      </c>
      <c r="I243" s="149">
        <v>0</v>
      </c>
      <c r="J243" s="149">
        <v>1</v>
      </c>
      <c r="K243" s="149"/>
      <c r="L243" s="149">
        <v>2</v>
      </c>
      <c r="M243" s="150">
        <v>1.6</v>
      </c>
      <c r="N243" s="149">
        <v>0</v>
      </c>
      <c r="O243" s="150">
        <v>0</v>
      </c>
      <c r="P243" s="149">
        <f>SUM(L243,N243)</f>
        <v>2</v>
      </c>
      <c r="Q243" s="149">
        <f t="shared" si="20"/>
        <v>1.6</v>
      </c>
      <c r="R243" s="22" t="s">
        <v>45</v>
      </c>
      <c r="S243" s="22" t="s">
        <v>364</v>
      </c>
      <c r="T243" s="22" t="s">
        <v>895</v>
      </c>
      <c r="U243" s="22" t="s">
        <v>65</v>
      </c>
      <c r="V243" s="98">
        <v>39083</v>
      </c>
      <c r="W243" s="16"/>
      <c r="X243" s="7">
        <v>412397327</v>
      </c>
      <c r="Y243" s="59" t="s">
        <v>896</v>
      </c>
      <c r="Z243" s="22" t="s">
        <v>897</v>
      </c>
      <c r="AA243" s="22" t="s">
        <v>422</v>
      </c>
      <c r="AB243" s="99">
        <v>412397426</v>
      </c>
      <c r="AC243" s="31" t="s">
        <v>898</v>
      </c>
      <c r="AD243" s="7">
        <v>1</v>
      </c>
    </row>
    <row r="244" spans="1:32" s="162" customFormat="1">
      <c r="A244" s="37" t="s">
        <v>29</v>
      </c>
      <c r="B244" s="37">
        <v>8</v>
      </c>
      <c r="C244" s="37">
        <v>6</v>
      </c>
      <c r="D244" s="59" t="s">
        <v>2450</v>
      </c>
      <c r="E244" s="37">
        <v>3112502</v>
      </c>
      <c r="F244" s="37" t="s">
        <v>52</v>
      </c>
      <c r="G244" s="59" t="s">
        <v>2039</v>
      </c>
      <c r="H244" s="59" t="s">
        <v>1758</v>
      </c>
      <c r="I244" s="149">
        <v>0</v>
      </c>
      <c r="J244" s="149">
        <v>2</v>
      </c>
      <c r="K244" s="151" t="s">
        <v>2461</v>
      </c>
      <c r="L244" s="149">
        <v>3</v>
      </c>
      <c r="M244" s="150">
        <v>2.4</v>
      </c>
      <c r="N244" s="149">
        <v>3</v>
      </c>
      <c r="O244" s="150">
        <v>0.4</v>
      </c>
      <c r="P244" s="149">
        <f>L244+N244</f>
        <v>6</v>
      </c>
      <c r="Q244" s="149">
        <f t="shared" si="20"/>
        <v>2.8</v>
      </c>
      <c r="R244" s="59" t="s">
        <v>2176</v>
      </c>
      <c r="S244" s="59" t="s">
        <v>2462</v>
      </c>
      <c r="T244" s="59" t="s">
        <v>2453</v>
      </c>
      <c r="U244" s="59" t="s">
        <v>56</v>
      </c>
      <c r="V244" s="93">
        <v>41533</v>
      </c>
      <c r="W244" s="37"/>
      <c r="X244" s="61">
        <v>605148212</v>
      </c>
      <c r="Y244" s="59" t="s">
        <v>2463</v>
      </c>
      <c r="Z244" s="59" t="s">
        <v>2455</v>
      </c>
      <c r="AA244" s="59" t="s">
        <v>118</v>
      </c>
      <c r="AB244" s="118">
        <v>722681035</v>
      </c>
      <c r="AC244" s="31" t="s">
        <v>2456</v>
      </c>
      <c r="AD244" s="61">
        <v>2</v>
      </c>
    </row>
    <row r="245" spans="1:32">
      <c r="A245" s="37" t="s">
        <v>29</v>
      </c>
      <c r="B245" s="37">
        <v>8</v>
      </c>
      <c r="C245" s="37">
        <v>6</v>
      </c>
      <c r="D245" s="59" t="s">
        <v>1537</v>
      </c>
      <c r="E245" s="37">
        <v>3153600</v>
      </c>
      <c r="F245" s="37" t="s">
        <v>52</v>
      </c>
      <c r="G245" s="59" t="s">
        <v>2039</v>
      </c>
      <c r="H245" s="59" t="s">
        <v>308</v>
      </c>
      <c r="I245" s="149">
        <v>0</v>
      </c>
      <c r="J245" s="149">
        <v>2</v>
      </c>
      <c r="K245" s="151" t="s">
        <v>2464</v>
      </c>
      <c r="L245" s="149">
        <v>2</v>
      </c>
      <c r="M245" s="150">
        <v>1</v>
      </c>
      <c r="N245" s="149">
        <v>3</v>
      </c>
      <c r="O245" s="150">
        <v>0.3</v>
      </c>
      <c r="P245" s="149">
        <f>L245+N245</f>
        <v>5</v>
      </c>
      <c r="Q245" s="150">
        <f t="shared" si="20"/>
        <v>1.3</v>
      </c>
      <c r="R245" s="59" t="s">
        <v>2176</v>
      </c>
      <c r="S245" s="59" t="s">
        <v>909</v>
      </c>
      <c r="T245" s="59" t="s">
        <v>911</v>
      </c>
      <c r="U245" s="59" t="s">
        <v>56</v>
      </c>
      <c r="V245" s="93">
        <v>40575</v>
      </c>
      <c r="W245" s="37"/>
      <c r="X245" s="61">
        <v>412354844</v>
      </c>
      <c r="Y245" s="59" t="s">
        <v>912</v>
      </c>
      <c r="Z245" s="59" t="s">
        <v>2465</v>
      </c>
      <c r="AA245" s="59" t="s">
        <v>263</v>
      </c>
      <c r="AB245" s="118" t="s">
        <v>2466</v>
      </c>
      <c r="AC245" s="31" t="s">
        <v>2467</v>
      </c>
      <c r="AD245" s="61">
        <v>2</v>
      </c>
    </row>
    <row r="246" spans="1:32" ht="15" customHeight="1">
      <c r="A246" s="37" t="s">
        <v>29</v>
      </c>
      <c r="B246" s="37">
        <v>8</v>
      </c>
      <c r="C246" s="37">
        <v>6</v>
      </c>
      <c r="D246" s="59" t="s">
        <v>1535</v>
      </c>
      <c r="E246" s="37">
        <v>6349343</v>
      </c>
      <c r="F246" s="37" t="s">
        <v>52</v>
      </c>
      <c r="G246" s="59" t="s">
        <v>2039</v>
      </c>
      <c r="H246" s="59"/>
      <c r="I246" s="149">
        <v>0</v>
      </c>
      <c r="J246" s="149">
        <v>1</v>
      </c>
      <c r="K246" s="151" t="s">
        <v>2459</v>
      </c>
      <c r="L246" s="149">
        <v>2</v>
      </c>
      <c r="M246" s="150">
        <v>1.075</v>
      </c>
      <c r="N246" s="149">
        <v>2</v>
      </c>
      <c r="O246" s="150">
        <v>0.5</v>
      </c>
      <c r="P246" s="149">
        <f>L246+N246</f>
        <v>4</v>
      </c>
      <c r="Q246" s="149">
        <f t="shared" si="20"/>
        <v>1.575</v>
      </c>
      <c r="R246" s="59" t="s">
        <v>2176</v>
      </c>
      <c r="S246" s="59" t="s">
        <v>2178</v>
      </c>
      <c r="T246" s="59" t="s">
        <v>2444</v>
      </c>
      <c r="U246" s="59" t="s">
        <v>111</v>
      </c>
      <c r="V246" s="93">
        <v>39083</v>
      </c>
      <c r="W246" s="37"/>
      <c r="X246" s="61">
        <v>412338474</v>
      </c>
      <c r="Y246" s="59" t="s">
        <v>2460</v>
      </c>
      <c r="Z246" s="59" t="s">
        <v>1520</v>
      </c>
      <c r="AA246" s="59" t="s">
        <v>512</v>
      </c>
      <c r="AB246" s="118" t="s">
        <v>1521</v>
      </c>
      <c r="AC246" s="31" t="s">
        <v>1522</v>
      </c>
      <c r="AD246" s="61">
        <v>10</v>
      </c>
    </row>
    <row r="247" spans="1:32" s="92" customFormat="1" ht="15" customHeight="1">
      <c r="A247" s="24" t="s">
        <v>29</v>
      </c>
      <c r="B247" s="24">
        <v>8</v>
      </c>
      <c r="C247" s="24">
        <v>6</v>
      </c>
      <c r="D247" s="56" t="s">
        <v>1539</v>
      </c>
      <c r="E247" s="24">
        <v>5598414</v>
      </c>
      <c r="F247" s="24" t="s">
        <v>52</v>
      </c>
      <c r="G247" s="56" t="s">
        <v>1540</v>
      </c>
      <c r="H247" s="56" t="s">
        <v>1541</v>
      </c>
      <c r="I247" s="153">
        <v>0</v>
      </c>
      <c r="J247" s="153">
        <v>6</v>
      </c>
      <c r="K247" s="153">
        <v>42</v>
      </c>
      <c r="L247" s="153">
        <v>11</v>
      </c>
      <c r="M247" s="161">
        <v>8.9499999999999993</v>
      </c>
      <c r="N247" s="153">
        <v>3</v>
      </c>
      <c r="O247" s="161">
        <v>2</v>
      </c>
      <c r="P247" s="153">
        <v>14</v>
      </c>
      <c r="Q247" s="153">
        <v>10.95</v>
      </c>
      <c r="R247" s="56" t="s">
        <v>1261</v>
      </c>
      <c r="S247" s="56" t="s">
        <v>1530</v>
      </c>
      <c r="T247" s="56" t="s">
        <v>1531</v>
      </c>
      <c r="U247" s="56" t="s">
        <v>37</v>
      </c>
      <c r="V247" s="93">
        <v>39083</v>
      </c>
      <c r="W247" s="24"/>
      <c r="X247" s="29">
        <v>412334046</v>
      </c>
      <c r="Y247" s="59" t="s">
        <v>1532</v>
      </c>
      <c r="Z247" s="56" t="s">
        <v>1533</v>
      </c>
      <c r="AA247" s="56" t="s">
        <v>118</v>
      </c>
      <c r="AB247" s="117">
        <v>775554491</v>
      </c>
      <c r="AC247" s="31" t="s">
        <v>1534</v>
      </c>
      <c r="AD247" s="29">
        <v>1</v>
      </c>
    </row>
    <row r="248" spans="1:32" ht="15" customHeight="1">
      <c r="A248" s="37" t="s">
        <v>29</v>
      </c>
      <c r="B248" s="37">
        <v>8</v>
      </c>
      <c r="C248" s="37">
        <v>6</v>
      </c>
      <c r="D248" s="59" t="s">
        <v>853</v>
      </c>
      <c r="E248" s="37">
        <v>9702329</v>
      </c>
      <c r="F248" s="37" t="s">
        <v>52</v>
      </c>
      <c r="G248" s="59" t="s">
        <v>1372</v>
      </c>
      <c r="H248" s="59" t="s">
        <v>144</v>
      </c>
      <c r="I248" s="149">
        <v>0</v>
      </c>
      <c r="J248" s="149">
        <v>2</v>
      </c>
      <c r="K248" s="151">
        <v>6</v>
      </c>
      <c r="L248" s="149">
        <v>4</v>
      </c>
      <c r="M248" s="150">
        <v>2.25</v>
      </c>
      <c r="N248" s="149">
        <v>1</v>
      </c>
      <c r="O248" s="150">
        <v>0.5</v>
      </c>
      <c r="P248" s="149">
        <v>5</v>
      </c>
      <c r="Q248" s="149">
        <f>SUM(M248,O248)</f>
        <v>2.75</v>
      </c>
      <c r="R248" s="59" t="s">
        <v>1261</v>
      </c>
      <c r="S248" s="59" t="s">
        <v>853</v>
      </c>
      <c r="T248" s="59" t="s">
        <v>854</v>
      </c>
      <c r="U248" s="59" t="s">
        <v>37</v>
      </c>
      <c r="V248" s="93">
        <v>39814</v>
      </c>
      <c r="W248" s="37"/>
      <c r="X248" s="61">
        <v>412335545</v>
      </c>
      <c r="Y248" s="59" t="s">
        <v>1527</v>
      </c>
      <c r="Z248" s="59" t="s">
        <v>1528</v>
      </c>
      <c r="AA248" s="59" t="s">
        <v>229</v>
      </c>
      <c r="AB248" s="118">
        <v>734494636</v>
      </c>
      <c r="AC248" s="31" t="s">
        <v>1529</v>
      </c>
      <c r="AD248" s="61">
        <v>3</v>
      </c>
    </row>
    <row r="249" spans="1:32" ht="15" customHeight="1">
      <c r="A249" s="26" t="s">
        <v>29</v>
      </c>
      <c r="B249" s="24">
        <v>9</v>
      </c>
      <c r="C249" s="24">
        <v>7</v>
      </c>
      <c r="D249" s="56" t="s">
        <v>1542</v>
      </c>
      <c r="E249" s="24">
        <v>1296529</v>
      </c>
      <c r="F249" s="8" t="s">
        <v>52</v>
      </c>
      <c r="G249" s="56" t="s">
        <v>1543</v>
      </c>
      <c r="H249" s="56" t="s">
        <v>93</v>
      </c>
      <c r="I249" s="147">
        <v>0</v>
      </c>
      <c r="J249" s="149">
        <v>1</v>
      </c>
      <c r="K249" s="149">
        <v>0</v>
      </c>
      <c r="L249" s="149">
        <v>1</v>
      </c>
      <c r="M249" s="150">
        <v>0.1</v>
      </c>
      <c r="N249" s="149">
        <v>1</v>
      </c>
      <c r="O249" s="150">
        <v>0.1</v>
      </c>
      <c r="P249" s="149">
        <v>2</v>
      </c>
      <c r="Q249" s="149">
        <f>SUM(M249,O249)</f>
        <v>0.2</v>
      </c>
      <c r="R249" s="56" t="s">
        <v>1217</v>
      </c>
      <c r="S249" s="54" t="s">
        <v>1085</v>
      </c>
      <c r="T249" s="54" t="s">
        <v>1544</v>
      </c>
      <c r="U249" s="56" t="s">
        <v>37</v>
      </c>
      <c r="V249" s="94">
        <v>39083</v>
      </c>
      <c r="W249" s="25"/>
      <c r="X249" s="29">
        <v>720590440</v>
      </c>
      <c r="Y249" s="59" t="s">
        <v>976</v>
      </c>
      <c r="Z249" s="56" t="s">
        <v>975</v>
      </c>
      <c r="AA249" s="56" t="s">
        <v>229</v>
      </c>
      <c r="AB249" s="117">
        <v>720590440</v>
      </c>
      <c r="AC249" s="31" t="s">
        <v>976</v>
      </c>
      <c r="AD249" s="29">
        <v>1</v>
      </c>
      <c r="AE249" s="56"/>
      <c r="AF249" s="56"/>
    </row>
    <row r="250" spans="1:32" ht="15" customHeight="1">
      <c r="A250" s="24" t="s">
        <v>29</v>
      </c>
      <c r="B250" s="24">
        <v>9</v>
      </c>
      <c r="C250" s="24">
        <v>7</v>
      </c>
      <c r="D250" s="56" t="s">
        <v>1199</v>
      </c>
      <c r="E250" s="24">
        <v>1621637</v>
      </c>
      <c r="F250" s="82" t="s">
        <v>52</v>
      </c>
      <c r="G250" s="56" t="s">
        <v>182</v>
      </c>
      <c r="H250" s="56" t="s">
        <v>153</v>
      </c>
      <c r="I250" s="147">
        <v>0</v>
      </c>
      <c r="J250" s="153">
        <v>1</v>
      </c>
      <c r="K250" s="153">
        <v>0</v>
      </c>
      <c r="L250" s="153">
        <v>3</v>
      </c>
      <c r="M250" s="161">
        <v>0.7</v>
      </c>
      <c r="N250" s="153">
        <v>2</v>
      </c>
      <c r="O250" s="161">
        <v>0.2</v>
      </c>
      <c r="P250" s="153">
        <v>5</v>
      </c>
      <c r="Q250" s="153">
        <v>0.89999999999999991</v>
      </c>
      <c r="R250" s="56" t="s">
        <v>1217</v>
      </c>
      <c r="S250" s="54" t="s">
        <v>1545</v>
      </c>
      <c r="T250" s="54" t="s">
        <v>1546</v>
      </c>
      <c r="U250" s="56" t="s">
        <v>76</v>
      </c>
      <c r="V250" s="94">
        <v>40909</v>
      </c>
      <c r="W250" s="25"/>
      <c r="X250" s="29">
        <v>472745159</v>
      </c>
      <c r="Y250" s="59" t="s">
        <v>1231</v>
      </c>
      <c r="Z250" s="56" t="s">
        <v>1547</v>
      </c>
      <c r="AA250" s="56" t="s">
        <v>1233</v>
      </c>
      <c r="AB250" s="117">
        <v>739456465</v>
      </c>
      <c r="AC250" s="31" t="s">
        <v>1548</v>
      </c>
      <c r="AD250" s="29">
        <v>1</v>
      </c>
    </row>
    <row r="251" spans="1:32">
      <c r="A251" s="24" t="s">
        <v>29</v>
      </c>
      <c r="B251" s="24">
        <v>9</v>
      </c>
      <c r="C251" s="24">
        <v>7</v>
      </c>
      <c r="D251" s="56" t="s">
        <v>1568</v>
      </c>
      <c r="E251" s="24">
        <v>5999482</v>
      </c>
      <c r="F251" s="82" t="s">
        <v>52</v>
      </c>
      <c r="G251" s="56" t="s">
        <v>175</v>
      </c>
      <c r="H251" s="56" t="s">
        <v>129</v>
      </c>
      <c r="I251" s="147">
        <v>0</v>
      </c>
      <c r="J251" s="153">
        <v>1</v>
      </c>
      <c r="K251" s="153">
        <v>5</v>
      </c>
      <c r="L251" s="153">
        <v>1</v>
      </c>
      <c r="M251" s="161">
        <v>0.5</v>
      </c>
      <c r="N251" s="153">
        <v>0</v>
      </c>
      <c r="O251" s="161">
        <v>0</v>
      </c>
      <c r="P251" s="153">
        <v>1</v>
      </c>
      <c r="Q251" s="149">
        <f>SUM(M251,O251)</f>
        <v>0.5</v>
      </c>
      <c r="R251" s="56" t="s">
        <v>1217</v>
      </c>
      <c r="S251" s="54" t="s">
        <v>1568</v>
      </c>
      <c r="T251" s="54" t="s">
        <v>1569</v>
      </c>
      <c r="U251" s="56" t="s">
        <v>111</v>
      </c>
      <c r="V251" s="94">
        <v>39083</v>
      </c>
      <c r="W251" s="25"/>
      <c r="X251" s="29">
        <v>417635073</v>
      </c>
      <c r="Y251" s="59" t="s">
        <v>1570</v>
      </c>
      <c r="Z251" s="56" t="s">
        <v>1567</v>
      </c>
      <c r="AA251" s="56" t="s">
        <v>50</v>
      </c>
      <c r="AB251" s="117">
        <v>724837726</v>
      </c>
      <c r="AC251" s="31" t="s">
        <v>1571</v>
      </c>
      <c r="AD251" s="29">
        <v>1</v>
      </c>
      <c r="AE251" s="5"/>
      <c r="AF251" s="5"/>
    </row>
    <row r="252" spans="1:32" s="92" customFormat="1">
      <c r="A252" s="112" t="s">
        <v>741</v>
      </c>
      <c r="B252" s="3">
        <v>9</v>
      </c>
      <c r="C252" s="3">
        <v>7</v>
      </c>
      <c r="D252" s="110" t="s">
        <v>1442</v>
      </c>
      <c r="E252" s="3">
        <v>6384214</v>
      </c>
      <c r="F252" s="143" t="s">
        <v>52</v>
      </c>
      <c r="G252" s="110" t="s">
        <v>1559</v>
      </c>
      <c r="H252" s="110" t="s">
        <v>144</v>
      </c>
      <c r="I252" s="153">
        <v>0</v>
      </c>
      <c r="J252" s="153">
        <v>20</v>
      </c>
      <c r="K252" s="153"/>
      <c r="L252" s="153">
        <v>6</v>
      </c>
      <c r="M252" s="161">
        <v>3.125</v>
      </c>
      <c r="N252" s="153">
        <v>3</v>
      </c>
      <c r="O252" s="161">
        <v>0.6</v>
      </c>
      <c r="P252" s="153">
        <v>9</v>
      </c>
      <c r="Q252" s="149">
        <f>SUM(M252,O252)</f>
        <v>3.7250000000000001</v>
      </c>
      <c r="R252" s="102" t="s">
        <v>1217</v>
      </c>
      <c r="S252" s="57" t="s">
        <v>1217</v>
      </c>
      <c r="T252" s="57" t="s">
        <v>1560</v>
      </c>
      <c r="U252" s="110" t="s">
        <v>37</v>
      </c>
      <c r="V252" s="100">
        <v>40575</v>
      </c>
      <c r="W252" s="28"/>
      <c r="X252" s="102">
        <v>602219371</v>
      </c>
      <c r="Y252" s="59" t="s">
        <v>1561</v>
      </c>
      <c r="Z252" s="110" t="s">
        <v>1562</v>
      </c>
      <c r="AA252" s="110" t="s">
        <v>1563</v>
      </c>
      <c r="AB252" s="119">
        <v>602219371</v>
      </c>
      <c r="AC252" s="31" t="s">
        <v>1561</v>
      </c>
      <c r="AD252" s="102">
        <v>1</v>
      </c>
      <c r="AE252" s="22"/>
      <c r="AF252" s="22"/>
    </row>
    <row r="253" spans="1:32" ht="15.75" customHeight="1">
      <c r="A253" s="24" t="s">
        <v>29</v>
      </c>
      <c r="B253" s="24">
        <v>9</v>
      </c>
      <c r="C253" s="24">
        <v>7</v>
      </c>
      <c r="D253" s="56" t="s">
        <v>998</v>
      </c>
      <c r="E253" s="24">
        <v>7942332</v>
      </c>
      <c r="F253" s="24" t="s">
        <v>52</v>
      </c>
      <c r="G253" s="56" t="s">
        <v>498</v>
      </c>
      <c r="H253" s="56" t="s">
        <v>33</v>
      </c>
      <c r="I253" s="153">
        <v>0</v>
      </c>
      <c r="J253" s="153">
        <v>1</v>
      </c>
      <c r="K253" s="153">
        <v>7</v>
      </c>
      <c r="L253" s="153">
        <v>1</v>
      </c>
      <c r="M253" s="161">
        <v>0.5</v>
      </c>
      <c r="N253" s="153">
        <v>7</v>
      </c>
      <c r="O253" s="161">
        <v>0.5</v>
      </c>
      <c r="P253" s="153">
        <v>8</v>
      </c>
      <c r="Q253" s="153">
        <v>1</v>
      </c>
      <c r="R253" s="56" t="s">
        <v>1217</v>
      </c>
      <c r="S253" s="56" t="s">
        <v>1564</v>
      </c>
      <c r="T253" s="56" t="s">
        <v>1565</v>
      </c>
      <c r="U253" s="56" t="s">
        <v>37</v>
      </c>
      <c r="V253" s="93">
        <v>39083</v>
      </c>
      <c r="W253" s="24"/>
      <c r="X253" s="29">
        <v>417563062</v>
      </c>
      <c r="Y253" s="59" t="s">
        <v>1566</v>
      </c>
      <c r="Z253" s="56" t="s">
        <v>1567</v>
      </c>
      <c r="AA253" s="56" t="s">
        <v>50</v>
      </c>
      <c r="AB253" s="117">
        <v>724849297</v>
      </c>
      <c r="AC253" s="31" t="s">
        <v>1566</v>
      </c>
      <c r="AD253" s="29">
        <v>1</v>
      </c>
    </row>
    <row r="254" spans="1:32">
      <c r="A254" s="24" t="s">
        <v>29</v>
      </c>
      <c r="B254" s="24">
        <v>16</v>
      </c>
      <c r="C254" s="24">
        <v>7</v>
      </c>
      <c r="D254" s="56" t="s">
        <v>998</v>
      </c>
      <c r="E254" s="24">
        <v>1294772</v>
      </c>
      <c r="F254" s="24" t="s">
        <v>52</v>
      </c>
      <c r="G254" s="56" t="s">
        <v>498</v>
      </c>
      <c r="H254" s="56" t="s">
        <v>814</v>
      </c>
      <c r="I254" s="153">
        <v>2</v>
      </c>
      <c r="J254" s="153">
        <v>3</v>
      </c>
      <c r="K254" s="153">
        <v>6</v>
      </c>
      <c r="L254" s="153">
        <v>4</v>
      </c>
      <c r="M254" s="161">
        <v>0.5</v>
      </c>
      <c r="N254" s="153">
        <v>7</v>
      </c>
      <c r="O254" s="161">
        <v>0.25</v>
      </c>
      <c r="P254" s="153">
        <f>SUM(L254,N254)</f>
        <v>11</v>
      </c>
      <c r="Q254" s="153">
        <f>SUM(M254,O254)</f>
        <v>0.75</v>
      </c>
      <c r="R254" s="56" t="s">
        <v>108</v>
      </c>
      <c r="S254" s="56" t="s">
        <v>999</v>
      </c>
      <c r="T254" s="56" t="s">
        <v>1000</v>
      </c>
      <c r="U254" s="56" t="s">
        <v>37</v>
      </c>
      <c r="V254" s="93">
        <v>40179</v>
      </c>
      <c r="W254" s="24"/>
      <c r="X254" s="29">
        <v>417533118</v>
      </c>
      <c r="Y254" s="59" t="s">
        <v>1001</v>
      </c>
      <c r="Z254" s="56" t="s">
        <v>1002</v>
      </c>
      <c r="AA254" s="56" t="s">
        <v>1003</v>
      </c>
      <c r="AB254" s="117">
        <v>602266895</v>
      </c>
      <c r="AC254" s="31" t="s">
        <v>1001</v>
      </c>
      <c r="AD254" s="7">
        <v>2</v>
      </c>
    </row>
    <row r="255" spans="1:32">
      <c r="A255" s="19" t="s">
        <v>29</v>
      </c>
      <c r="B255" s="19">
        <v>9</v>
      </c>
      <c r="C255" s="19">
        <v>7</v>
      </c>
      <c r="D255" s="31" t="s">
        <v>1821</v>
      </c>
      <c r="E255" s="19">
        <v>2793191</v>
      </c>
      <c r="F255" s="19" t="s">
        <v>52</v>
      </c>
      <c r="G255" s="31" t="s">
        <v>2039</v>
      </c>
      <c r="H255" s="31" t="s">
        <v>1794</v>
      </c>
      <c r="I255" s="147">
        <v>0</v>
      </c>
      <c r="J255" s="147">
        <v>2</v>
      </c>
      <c r="K255" s="147">
        <v>0</v>
      </c>
      <c r="L255" s="147">
        <v>4</v>
      </c>
      <c r="M255" s="217">
        <v>2</v>
      </c>
      <c r="N255" s="147">
        <v>3</v>
      </c>
      <c r="O255" s="217">
        <v>0.4</v>
      </c>
      <c r="P255" s="147">
        <f t="shared" ref="P255:P261" si="21">L255+N255</f>
        <v>7</v>
      </c>
      <c r="Q255" s="147">
        <f t="shared" ref="Q255:Q261" si="22">SUM(M255,O255)</f>
        <v>2.4</v>
      </c>
      <c r="R255" s="31" t="s">
        <v>2176</v>
      </c>
      <c r="S255" s="31" t="s">
        <v>2505</v>
      </c>
      <c r="T255" s="31" t="s">
        <v>2506</v>
      </c>
      <c r="U255" s="31" t="s">
        <v>37</v>
      </c>
      <c r="V255" s="94">
        <v>41699</v>
      </c>
      <c r="W255" s="19"/>
      <c r="X255" s="46">
        <v>721230807</v>
      </c>
      <c r="Y255" s="59" t="s">
        <v>2063</v>
      </c>
      <c r="Z255" s="31" t="s">
        <v>2507</v>
      </c>
      <c r="AA255" s="31" t="s">
        <v>2064</v>
      </c>
      <c r="AB255" s="120">
        <v>721230807</v>
      </c>
      <c r="AC255" s="31" t="s">
        <v>2063</v>
      </c>
      <c r="AD255" s="46">
        <v>10</v>
      </c>
    </row>
    <row r="256" spans="1:32">
      <c r="A256" s="19" t="s">
        <v>29</v>
      </c>
      <c r="B256" s="19">
        <v>9</v>
      </c>
      <c r="C256" s="19">
        <v>7</v>
      </c>
      <c r="D256" s="31" t="s">
        <v>2525</v>
      </c>
      <c r="E256" s="19">
        <v>3687948</v>
      </c>
      <c r="F256" s="19" t="s">
        <v>52</v>
      </c>
      <c r="G256" s="31" t="s">
        <v>2039</v>
      </c>
      <c r="H256" s="31" t="s">
        <v>930</v>
      </c>
      <c r="I256" s="147">
        <v>0</v>
      </c>
      <c r="J256" s="147">
        <v>4</v>
      </c>
      <c r="K256" s="147">
        <v>20</v>
      </c>
      <c r="L256" s="147">
        <v>3</v>
      </c>
      <c r="M256" s="217">
        <v>3</v>
      </c>
      <c r="N256" s="147">
        <v>2</v>
      </c>
      <c r="O256" s="217">
        <v>1</v>
      </c>
      <c r="P256" s="147">
        <f t="shared" si="21"/>
        <v>5</v>
      </c>
      <c r="Q256" s="149">
        <f t="shared" si="22"/>
        <v>4</v>
      </c>
      <c r="R256" s="31" t="s">
        <v>2176</v>
      </c>
      <c r="S256" s="31" t="s">
        <v>2526</v>
      </c>
      <c r="T256" s="31" t="s">
        <v>2527</v>
      </c>
      <c r="U256" s="31" t="s">
        <v>76</v>
      </c>
      <c r="V256" s="95">
        <v>41640</v>
      </c>
      <c r="W256" s="31"/>
      <c r="X256" s="46">
        <v>608966505</v>
      </c>
      <c r="Y256" s="59" t="s">
        <v>2528</v>
      </c>
      <c r="Z256" s="31" t="s">
        <v>2529</v>
      </c>
      <c r="AA256" s="31" t="s">
        <v>1575</v>
      </c>
      <c r="AB256" s="120">
        <v>608966505</v>
      </c>
      <c r="AC256" s="31" t="s">
        <v>2528</v>
      </c>
      <c r="AD256" s="46">
        <v>4</v>
      </c>
    </row>
    <row r="257" spans="1:31">
      <c r="A257" s="37" t="s">
        <v>29</v>
      </c>
      <c r="B257" s="37">
        <v>9</v>
      </c>
      <c r="C257" s="37">
        <v>7</v>
      </c>
      <c r="D257" s="59" t="s">
        <v>1293</v>
      </c>
      <c r="E257" s="37">
        <v>5046496</v>
      </c>
      <c r="F257" s="37" t="s">
        <v>52</v>
      </c>
      <c r="G257" s="59" t="s">
        <v>2245</v>
      </c>
      <c r="H257" s="139" t="s">
        <v>73</v>
      </c>
      <c r="I257" s="149">
        <v>0</v>
      </c>
      <c r="J257" s="149">
        <v>5</v>
      </c>
      <c r="K257" s="149">
        <v>5</v>
      </c>
      <c r="L257" s="149">
        <v>5</v>
      </c>
      <c r="M257" s="150">
        <v>4.5</v>
      </c>
      <c r="N257" s="149">
        <v>1</v>
      </c>
      <c r="O257" s="150">
        <v>1</v>
      </c>
      <c r="P257" s="149">
        <f t="shared" si="21"/>
        <v>6</v>
      </c>
      <c r="Q257" s="149">
        <f t="shared" si="22"/>
        <v>5.5</v>
      </c>
      <c r="R257" s="59" t="s">
        <v>2176</v>
      </c>
      <c r="S257" s="59" t="s">
        <v>2509</v>
      </c>
      <c r="T257" s="59" t="s">
        <v>2510</v>
      </c>
      <c r="U257" s="59" t="s">
        <v>37</v>
      </c>
      <c r="V257" s="93">
        <v>35604</v>
      </c>
      <c r="W257" s="37"/>
      <c r="X257" s="61">
        <v>417570046</v>
      </c>
      <c r="Y257" s="59" t="s">
        <v>2511</v>
      </c>
      <c r="Z257" s="59"/>
      <c r="AA257" s="59"/>
      <c r="AB257" s="118"/>
      <c r="AC257" s="31"/>
      <c r="AD257" s="61">
        <v>480</v>
      </c>
    </row>
    <row r="258" spans="1:31" ht="13.5" customHeight="1">
      <c r="A258" s="37" t="s">
        <v>29</v>
      </c>
      <c r="B258" s="37">
        <v>9</v>
      </c>
      <c r="C258" s="37">
        <v>7</v>
      </c>
      <c r="D258" s="59" t="s">
        <v>1549</v>
      </c>
      <c r="E258" s="37">
        <v>5945195</v>
      </c>
      <c r="F258" s="37" t="s">
        <v>52</v>
      </c>
      <c r="G258" s="59" t="s">
        <v>2039</v>
      </c>
      <c r="H258" s="59" t="s">
        <v>1794</v>
      </c>
      <c r="I258" s="149">
        <v>0</v>
      </c>
      <c r="J258" s="149">
        <v>3</v>
      </c>
      <c r="K258" s="151">
        <v>0</v>
      </c>
      <c r="L258" s="149">
        <v>2</v>
      </c>
      <c r="M258" s="150">
        <v>2</v>
      </c>
      <c r="N258" s="149">
        <v>3</v>
      </c>
      <c r="O258" s="150">
        <v>0.9</v>
      </c>
      <c r="P258" s="149">
        <f t="shared" si="21"/>
        <v>5</v>
      </c>
      <c r="Q258" s="149">
        <f t="shared" si="22"/>
        <v>2.9</v>
      </c>
      <c r="R258" s="59" t="s">
        <v>2176</v>
      </c>
      <c r="S258" s="59" t="s">
        <v>2512</v>
      </c>
      <c r="T258" s="59" t="s">
        <v>2513</v>
      </c>
      <c r="U258" s="59" t="s">
        <v>111</v>
      </c>
      <c r="V258" s="93">
        <v>40118</v>
      </c>
      <c r="W258" s="37"/>
      <c r="X258" s="61">
        <v>411180076</v>
      </c>
      <c r="Y258" s="59" t="s">
        <v>2514</v>
      </c>
      <c r="Z258" s="59" t="s">
        <v>1554</v>
      </c>
      <c r="AA258" s="59" t="s">
        <v>512</v>
      </c>
      <c r="AB258" s="118">
        <v>411180076</v>
      </c>
      <c r="AC258" s="31" t="s">
        <v>2514</v>
      </c>
      <c r="AD258" s="61">
        <v>6</v>
      </c>
    </row>
    <row r="259" spans="1:31" ht="15.75" customHeight="1">
      <c r="A259" s="37" t="s">
        <v>29</v>
      </c>
      <c r="B259" s="37">
        <v>9</v>
      </c>
      <c r="C259" s="37">
        <v>7</v>
      </c>
      <c r="D259" s="59" t="s">
        <v>2478</v>
      </c>
      <c r="E259" s="37">
        <v>7425112</v>
      </c>
      <c r="F259" s="37" t="s">
        <v>52</v>
      </c>
      <c r="G259" s="59" t="s">
        <v>2483</v>
      </c>
      <c r="H259" s="59" t="s">
        <v>1758</v>
      </c>
      <c r="I259" s="149">
        <v>0</v>
      </c>
      <c r="J259" s="149">
        <v>3</v>
      </c>
      <c r="K259" s="151">
        <v>10</v>
      </c>
      <c r="L259" s="149">
        <v>4</v>
      </c>
      <c r="M259" s="150">
        <v>1.8</v>
      </c>
      <c r="N259" s="149">
        <v>6</v>
      </c>
      <c r="O259" s="150">
        <v>0.7</v>
      </c>
      <c r="P259" s="149">
        <f t="shared" si="21"/>
        <v>10</v>
      </c>
      <c r="Q259" s="149">
        <f t="shared" si="22"/>
        <v>2.5</v>
      </c>
      <c r="R259" s="59" t="s">
        <v>2176</v>
      </c>
      <c r="S259" s="59" t="s">
        <v>2478</v>
      </c>
      <c r="T259" s="59" t="s">
        <v>2493</v>
      </c>
      <c r="U259" s="59" t="s">
        <v>111</v>
      </c>
      <c r="V259" s="93">
        <v>39814</v>
      </c>
      <c r="W259" s="37"/>
      <c r="X259" s="61">
        <v>411131072</v>
      </c>
      <c r="Y259" s="59" t="s">
        <v>2480</v>
      </c>
      <c r="Z259" s="59" t="s">
        <v>2481</v>
      </c>
      <c r="AA259" s="59" t="s">
        <v>512</v>
      </c>
      <c r="AB259" s="118">
        <v>732704713</v>
      </c>
      <c r="AC259" s="31" t="s">
        <v>2482</v>
      </c>
      <c r="AD259" s="61">
        <v>2</v>
      </c>
    </row>
    <row r="260" spans="1:31">
      <c r="A260" s="37" t="s">
        <v>29</v>
      </c>
      <c r="B260" s="37">
        <v>9</v>
      </c>
      <c r="C260" s="37">
        <v>7</v>
      </c>
      <c r="D260" s="59" t="s">
        <v>2114</v>
      </c>
      <c r="E260" s="37">
        <v>7729470</v>
      </c>
      <c r="F260" s="37" t="s">
        <v>52</v>
      </c>
      <c r="G260" s="59" t="s">
        <v>2039</v>
      </c>
      <c r="H260" s="59" t="s">
        <v>289</v>
      </c>
      <c r="I260" s="149">
        <v>0</v>
      </c>
      <c r="J260" s="149">
        <v>4</v>
      </c>
      <c r="K260" s="151">
        <v>10</v>
      </c>
      <c r="L260" s="149">
        <v>4</v>
      </c>
      <c r="M260" s="150">
        <v>4</v>
      </c>
      <c r="N260" s="149">
        <v>4</v>
      </c>
      <c r="O260" s="150">
        <v>0.5</v>
      </c>
      <c r="P260" s="149">
        <f t="shared" si="21"/>
        <v>8</v>
      </c>
      <c r="Q260" s="149">
        <f t="shared" si="22"/>
        <v>4.5</v>
      </c>
      <c r="R260" s="59" t="s">
        <v>2176</v>
      </c>
      <c r="S260" s="59" t="s">
        <v>2521</v>
      </c>
      <c r="T260" s="59" t="s">
        <v>2522</v>
      </c>
      <c r="U260" s="59" t="s">
        <v>37</v>
      </c>
      <c r="V260" s="93">
        <v>41548</v>
      </c>
      <c r="W260" s="37"/>
      <c r="X260" s="61">
        <v>475501774</v>
      </c>
      <c r="Y260" s="59" t="s">
        <v>2118</v>
      </c>
      <c r="Z260" s="59" t="s">
        <v>2523</v>
      </c>
      <c r="AA260" s="59" t="s">
        <v>2519</v>
      </c>
      <c r="AB260" s="118">
        <v>702289539</v>
      </c>
      <c r="AC260" s="31" t="s">
        <v>2524</v>
      </c>
      <c r="AD260" s="61">
        <v>4</v>
      </c>
    </row>
    <row r="261" spans="1:31" ht="15" customHeight="1">
      <c r="A261" s="37" t="s">
        <v>29</v>
      </c>
      <c r="B261" s="37">
        <v>9</v>
      </c>
      <c r="C261" s="37">
        <v>7</v>
      </c>
      <c r="D261" s="59" t="s">
        <v>2114</v>
      </c>
      <c r="E261" s="37">
        <v>9817183</v>
      </c>
      <c r="F261" s="37" t="s">
        <v>52</v>
      </c>
      <c r="G261" s="59" t="s">
        <v>2039</v>
      </c>
      <c r="H261" s="59" t="s">
        <v>2515</v>
      </c>
      <c r="I261" s="149">
        <v>0</v>
      </c>
      <c r="J261" s="149">
        <v>4</v>
      </c>
      <c r="K261" s="151">
        <v>10</v>
      </c>
      <c r="L261" s="149">
        <v>4</v>
      </c>
      <c r="M261" s="150">
        <v>4</v>
      </c>
      <c r="N261" s="149">
        <v>4</v>
      </c>
      <c r="O261" s="150">
        <v>0.5</v>
      </c>
      <c r="P261" s="149">
        <f t="shared" si="21"/>
        <v>8</v>
      </c>
      <c r="Q261" s="149">
        <f t="shared" si="22"/>
        <v>4.5</v>
      </c>
      <c r="R261" s="59" t="s">
        <v>2176</v>
      </c>
      <c r="S261" s="59" t="s">
        <v>2516</v>
      </c>
      <c r="T261" s="59" t="s">
        <v>2517</v>
      </c>
      <c r="U261" s="59" t="s">
        <v>56</v>
      </c>
      <c r="V261" s="93">
        <v>41548</v>
      </c>
      <c r="W261" s="37"/>
      <c r="X261" s="61">
        <v>475501774</v>
      </c>
      <c r="Y261" s="59" t="s">
        <v>2118</v>
      </c>
      <c r="Z261" s="59" t="s">
        <v>2518</v>
      </c>
      <c r="AA261" s="59" t="s">
        <v>2519</v>
      </c>
      <c r="AB261" s="118">
        <v>702289538</v>
      </c>
      <c r="AC261" s="31" t="s">
        <v>2520</v>
      </c>
      <c r="AD261" s="61">
        <v>4</v>
      </c>
    </row>
    <row r="262" spans="1:31" ht="15" customHeight="1">
      <c r="A262" s="26" t="s">
        <v>29</v>
      </c>
      <c r="B262" s="24">
        <v>9</v>
      </c>
      <c r="C262" s="24">
        <v>7</v>
      </c>
      <c r="D262" s="56" t="s">
        <v>1199</v>
      </c>
      <c r="E262" s="24">
        <v>1214275</v>
      </c>
      <c r="F262" s="82" t="s">
        <v>52</v>
      </c>
      <c r="G262" s="56" t="s">
        <v>182</v>
      </c>
      <c r="H262" s="56" t="s">
        <v>153</v>
      </c>
      <c r="I262" s="147">
        <v>0</v>
      </c>
      <c r="J262" s="153">
        <v>1</v>
      </c>
      <c r="K262" s="153">
        <v>15</v>
      </c>
      <c r="L262" s="153">
        <v>5</v>
      </c>
      <c r="M262" s="161">
        <v>2.5</v>
      </c>
      <c r="N262" s="153">
        <v>6</v>
      </c>
      <c r="O262" s="161">
        <v>0.7</v>
      </c>
      <c r="P262" s="153">
        <v>11</v>
      </c>
      <c r="Q262" s="153">
        <v>3.2</v>
      </c>
      <c r="R262" s="56" t="s">
        <v>1261</v>
      </c>
      <c r="S262" s="56" t="s">
        <v>1545</v>
      </c>
      <c r="T262" s="56" t="s">
        <v>1584</v>
      </c>
      <c r="U262" s="56" t="s">
        <v>76</v>
      </c>
      <c r="V262" s="94">
        <v>39814</v>
      </c>
      <c r="W262" s="25"/>
      <c r="X262" s="29">
        <v>472745159</v>
      </c>
      <c r="Y262" s="59" t="s">
        <v>1231</v>
      </c>
      <c r="Z262" s="56" t="s">
        <v>1547</v>
      </c>
      <c r="AA262" s="56" t="s">
        <v>1585</v>
      </c>
      <c r="AB262" s="117">
        <v>739456465</v>
      </c>
      <c r="AC262" s="31" t="s">
        <v>1548</v>
      </c>
      <c r="AD262" s="29">
        <v>1</v>
      </c>
    </row>
    <row r="263" spans="1:31">
      <c r="A263" s="24" t="s">
        <v>29</v>
      </c>
      <c r="B263" s="24">
        <v>9</v>
      </c>
      <c r="C263" s="24">
        <v>7</v>
      </c>
      <c r="D263" s="56" t="s">
        <v>998</v>
      </c>
      <c r="E263" s="24">
        <v>1816143</v>
      </c>
      <c r="F263" s="24" t="s">
        <v>52</v>
      </c>
      <c r="G263" s="56" t="s">
        <v>498</v>
      </c>
      <c r="H263" s="56" t="s">
        <v>299</v>
      </c>
      <c r="I263" s="153">
        <v>0</v>
      </c>
      <c r="J263" s="153">
        <v>1</v>
      </c>
      <c r="K263" s="153">
        <v>7</v>
      </c>
      <c r="L263" s="153">
        <v>1</v>
      </c>
      <c r="M263" s="161">
        <v>1</v>
      </c>
      <c r="N263" s="153">
        <v>7</v>
      </c>
      <c r="O263" s="161">
        <v>0.25</v>
      </c>
      <c r="P263" s="153">
        <v>8</v>
      </c>
      <c r="Q263" s="153">
        <v>1.25</v>
      </c>
      <c r="R263" s="56" t="s">
        <v>1261</v>
      </c>
      <c r="S263" s="56" t="s">
        <v>1005</v>
      </c>
      <c r="T263" s="56" t="s">
        <v>1586</v>
      </c>
      <c r="U263" s="56" t="s">
        <v>37</v>
      </c>
      <c r="V263" s="93">
        <v>39083</v>
      </c>
      <c r="W263" s="24"/>
      <c r="X263" s="29">
        <v>413034273</v>
      </c>
      <c r="Y263" s="59" t="s">
        <v>1587</v>
      </c>
      <c r="Z263" s="56" t="s">
        <v>1588</v>
      </c>
      <c r="AA263" s="56" t="s">
        <v>1589</v>
      </c>
      <c r="AB263" s="117">
        <v>413034273</v>
      </c>
      <c r="AC263" s="31" t="s">
        <v>1587</v>
      </c>
      <c r="AD263" s="29">
        <v>1</v>
      </c>
      <c r="AE263" s="19"/>
    </row>
    <row r="264" spans="1:31">
      <c r="A264" s="24" t="s">
        <v>29</v>
      </c>
      <c r="B264" s="24">
        <v>9</v>
      </c>
      <c r="C264" s="24">
        <v>7</v>
      </c>
      <c r="D264" s="56" t="s">
        <v>998</v>
      </c>
      <c r="E264" s="24">
        <v>4415138</v>
      </c>
      <c r="F264" s="3" t="s">
        <v>52</v>
      </c>
      <c r="G264" s="56" t="s">
        <v>498</v>
      </c>
      <c r="H264" s="56" t="s">
        <v>144</v>
      </c>
      <c r="I264" s="153">
        <v>0</v>
      </c>
      <c r="J264" s="153">
        <v>1</v>
      </c>
      <c r="K264" s="153">
        <v>7</v>
      </c>
      <c r="L264" s="153">
        <v>2</v>
      </c>
      <c r="M264" s="161">
        <v>1.5</v>
      </c>
      <c r="N264" s="153">
        <v>7</v>
      </c>
      <c r="O264" s="161">
        <v>0.25</v>
      </c>
      <c r="P264" s="153">
        <v>9</v>
      </c>
      <c r="Q264" s="153">
        <v>1.75</v>
      </c>
      <c r="R264" s="56" t="s">
        <v>1261</v>
      </c>
      <c r="S264" s="56" t="s">
        <v>2753</v>
      </c>
      <c r="T264" s="216" t="s">
        <v>1593</v>
      </c>
      <c r="U264" s="56" t="s">
        <v>37</v>
      </c>
      <c r="V264" s="93">
        <v>39083</v>
      </c>
      <c r="W264" s="24"/>
      <c r="X264" s="29">
        <v>417562250</v>
      </c>
      <c r="Y264" s="59" t="s">
        <v>1600</v>
      </c>
      <c r="Z264" s="56" t="s">
        <v>1601</v>
      </c>
      <c r="AA264" s="56" t="s">
        <v>1592</v>
      </c>
      <c r="AB264" s="117">
        <v>734445275</v>
      </c>
      <c r="AC264" s="31" t="s">
        <v>1600</v>
      </c>
      <c r="AD264" s="29">
        <v>1</v>
      </c>
    </row>
    <row r="265" spans="1:31" ht="15" customHeight="1">
      <c r="A265" s="24" t="s">
        <v>29</v>
      </c>
      <c r="B265" s="24">
        <v>1</v>
      </c>
      <c r="C265" s="24">
        <v>8</v>
      </c>
      <c r="D265" s="56" t="s">
        <v>1605</v>
      </c>
      <c r="E265" s="24">
        <v>1679799</v>
      </c>
      <c r="F265" s="24" t="s">
        <v>52</v>
      </c>
      <c r="G265" s="56" t="s">
        <v>1606</v>
      </c>
      <c r="H265" s="56" t="s">
        <v>33</v>
      </c>
      <c r="I265" s="153">
        <v>0</v>
      </c>
      <c r="J265" s="153">
        <v>10</v>
      </c>
      <c r="K265" s="153">
        <v>0</v>
      </c>
      <c r="L265" s="153">
        <v>10</v>
      </c>
      <c r="M265" s="161">
        <v>3.5</v>
      </c>
      <c r="N265" s="153">
        <v>6</v>
      </c>
      <c r="O265" s="161">
        <v>2</v>
      </c>
      <c r="P265" s="153">
        <v>16</v>
      </c>
      <c r="Q265" s="153">
        <v>5.5</v>
      </c>
      <c r="R265" s="56" t="s">
        <v>1217</v>
      </c>
      <c r="S265" s="56" t="s">
        <v>1605</v>
      </c>
      <c r="T265" s="56" t="s">
        <v>1607</v>
      </c>
      <c r="U265" s="56" t="s">
        <v>37</v>
      </c>
      <c r="V265" s="93">
        <v>38900</v>
      </c>
      <c r="W265" s="24"/>
      <c r="X265" s="29">
        <v>222519835</v>
      </c>
      <c r="Y265" s="59" t="s">
        <v>1608</v>
      </c>
      <c r="Z265" s="56" t="s">
        <v>1609</v>
      </c>
      <c r="AA265" s="56" t="s">
        <v>1610</v>
      </c>
      <c r="AB265" s="117">
        <v>607047632</v>
      </c>
      <c r="AC265" s="31" t="s">
        <v>1611</v>
      </c>
      <c r="AD265" s="29">
        <v>4</v>
      </c>
    </row>
    <row r="266" spans="1:31" ht="15" customHeight="1">
      <c r="A266" s="19" t="s">
        <v>29</v>
      </c>
      <c r="B266" s="19">
        <v>1</v>
      </c>
      <c r="C266" s="19">
        <v>8</v>
      </c>
      <c r="D266" s="31" t="s">
        <v>1670</v>
      </c>
      <c r="E266" s="19">
        <v>4704104</v>
      </c>
      <c r="F266" s="19" t="s">
        <v>52</v>
      </c>
      <c r="G266" s="31" t="s">
        <v>193</v>
      </c>
      <c r="H266" s="31" t="s">
        <v>194</v>
      </c>
      <c r="I266" s="147">
        <v>0</v>
      </c>
      <c r="J266" s="147">
        <v>2</v>
      </c>
      <c r="K266" s="147">
        <v>5</v>
      </c>
      <c r="L266" s="147">
        <v>2</v>
      </c>
      <c r="M266" s="217">
        <v>1</v>
      </c>
      <c r="N266" s="147">
        <v>3</v>
      </c>
      <c r="O266" s="217">
        <v>1.5</v>
      </c>
      <c r="P266" s="147">
        <v>5</v>
      </c>
      <c r="Q266" s="147">
        <v>2.5</v>
      </c>
      <c r="R266" s="31" t="s">
        <v>1217</v>
      </c>
      <c r="S266" s="31" t="s">
        <v>1052</v>
      </c>
      <c r="T266" s="31" t="s">
        <v>1671</v>
      </c>
      <c r="U266" s="31" t="s">
        <v>37</v>
      </c>
      <c r="V266" s="95">
        <v>39083</v>
      </c>
      <c r="W266" s="31"/>
      <c r="X266" s="46">
        <v>775204057</v>
      </c>
      <c r="Y266" s="59" t="s">
        <v>1054</v>
      </c>
      <c r="Z266" s="31" t="s">
        <v>1055</v>
      </c>
      <c r="AA266" s="31" t="s">
        <v>1056</v>
      </c>
      <c r="AB266" s="120">
        <v>775204056</v>
      </c>
      <c r="AC266" s="31" t="s">
        <v>1057</v>
      </c>
      <c r="AD266" s="61">
        <v>2</v>
      </c>
    </row>
    <row r="267" spans="1:31">
      <c r="A267" s="19" t="s">
        <v>29</v>
      </c>
      <c r="B267" s="19">
        <v>1</v>
      </c>
      <c r="C267" s="19">
        <v>8</v>
      </c>
      <c r="D267" s="31" t="s">
        <v>1612</v>
      </c>
      <c r="E267" s="19">
        <v>5326790</v>
      </c>
      <c r="F267" s="19" t="s">
        <v>52</v>
      </c>
      <c r="G267" s="31" t="s">
        <v>1613</v>
      </c>
      <c r="H267" s="31" t="s">
        <v>144</v>
      </c>
      <c r="I267" s="147">
        <v>0</v>
      </c>
      <c r="J267" s="147">
        <v>1</v>
      </c>
      <c r="K267" s="147">
        <v>0</v>
      </c>
      <c r="L267" s="147">
        <v>1</v>
      </c>
      <c r="M267" s="217">
        <v>0.5</v>
      </c>
      <c r="N267" s="147">
        <v>4</v>
      </c>
      <c r="O267" s="217">
        <v>0.4</v>
      </c>
      <c r="P267" s="147">
        <v>5</v>
      </c>
      <c r="Q267" s="147">
        <v>0.9</v>
      </c>
      <c r="R267" s="31" t="s">
        <v>1217</v>
      </c>
      <c r="S267" s="31" t="s">
        <v>1612</v>
      </c>
      <c r="T267" s="31" t="s">
        <v>1614</v>
      </c>
      <c r="U267" s="31" t="s">
        <v>37</v>
      </c>
      <c r="V267" s="94">
        <v>39083</v>
      </c>
      <c r="W267" s="19"/>
      <c r="X267" s="46">
        <v>602393296</v>
      </c>
      <c r="Y267" s="59" t="s">
        <v>1615</v>
      </c>
      <c r="Z267" s="31" t="s">
        <v>1616</v>
      </c>
      <c r="AA267" s="31" t="s">
        <v>50</v>
      </c>
      <c r="AB267" s="120">
        <v>602393296</v>
      </c>
      <c r="AC267" s="31" t="s">
        <v>1615</v>
      </c>
      <c r="AD267" s="46">
        <v>1</v>
      </c>
    </row>
    <row r="268" spans="1:31" ht="15" customHeight="1">
      <c r="A268" s="8" t="s">
        <v>29</v>
      </c>
      <c r="B268" s="8">
        <v>1</v>
      </c>
      <c r="C268" s="8">
        <v>8</v>
      </c>
      <c r="D268" s="22" t="s">
        <v>1664</v>
      </c>
      <c r="E268" s="8">
        <v>5373127</v>
      </c>
      <c r="F268" s="8" t="s">
        <v>52</v>
      </c>
      <c r="G268" s="22" t="s">
        <v>1359</v>
      </c>
      <c r="H268" s="22"/>
      <c r="I268" s="147">
        <v>0</v>
      </c>
      <c r="J268" s="147">
        <v>2</v>
      </c>
      <c r="K268" s="147">
        <v>0</v>
      </c>
      <c r="L268" s="147">
        <v>10</v>
      </c>
      <c r="M268" s="217">
        <v>6.25</v>
      </c>
      <c r="N268" s="147">
        <v>5</v>
      </c>
      <c r="O268" s="217">
        <v>1.7</v>
      </c>
      <c r="P268" s="147">
        <v>15</v>
      </c>
      <c r="Q268" s="147">
        <f>SUM(M268,O268)</f>
        <v>7.95</v>
      </c>
      <c r="R268" s="22" t="s">
        <v>1217</v>
      </c>
      <c r="S268" s="22" t="s">
        <v>1665</v>
      </c>
      <c r="T268" s="22" t="s">
        <v>1666</v>
      </c>
      <c r="U268" s="22" t="s">
        <v>76</v>
      </c>
      <c r="V268" s="98">
        <v>36161</v>
      </c>
      <c r="W268" s="22"/>
      <c r="X268" s="7">
        <v>475208449</v>
      </c>
      <c r="Y268" s="59" t="s">
        <v>1667</v>
      </c>
      <c r="Z268" s="22" t="s">
        <v>1668</v>
      </c>
      <c r="AA268" s="22" t="s">
        <v>1669</v>
      </c>
      <c r="AB268" s="99">
        <v>475208449</v>
      </c>
      <c r="AC268" s="31" t="s">
        <v>1667</v>
      </c>
      <c r="AD268" s="7">
        <v>3500</v>
      </c>
    </row>
    <row r="269" spans="1:31">
      <c r="A269" s="27" t="s">
        <v>1362</v>
      </c>
      <c r="B269" s="24">
        <v>1</v>
      </c>
      <c r="C269" s="24">
        <v>8</v>
      </c>
      <c r="D269" s="56" t="s">
        <v>1197</v>
      </c>
      <c r="E269" s="24">
        <v>5554461</v>
      </c>
      <c r="F269" s="24" t="s">
        <v>52</v>
      </c>
      <c r="G269" s="56" t="s">
        <v>1198</v>
      </c>
      <c r="H269" s="56" t="s">
        <v>44</v>
      </c>
      <c r="I269" s="147">
        <v>0</v>
      </c>
      <c r="J269" s="147">
        <v>1</v>
      </c>
      <c r="K269" s="147">
        <v>30</v>
      </c>
      <c r="L269" s="147">
        <v>1</v>
      </c>
      <c r="M269" s="217">
        <v>1</v>
      </c>
      <c r="N269" s="147">
        <v>1</v>
      </c>
      <c r="O269" s="217">
        <v>0.1</v>
      </c>
      <c r="P269" s="147">
        <v>2</v>
      </c>
      <c r="Q269" s="147">
        <f>SUM(M269,O269)</f>
        <v>1.1000000000000001</v>
      </c>
      <c r="R269" s="56" t="s">
        <v>1217</v>
      </c>
      <c r="S269" s="56" t="s">
        <v>1644</v>
      </c>
      <c r="T269" s="56" t="s">
        <v>1645</v>
      </c>
      <c r="U269" s="56" t="s">
        <v>37</v>
      </c>
      <c r="V269" s="94">
        <v>39083</v>
      </c>
      <c r="W269" s="56"/>
      <c r="X269" s="29">
        <v>732251739</v>
      </c>
      <c r="Y269" s="59" t="s">
        <v>1646</v>
      </c>
      <c r="Z269" s="56" t="s">
        <v>1647</v>
      </c>
      <c r="AA269" s="56" t="s">
        <v>1648</v>
      </c>
      <c r="AB269" s="117">
        <v>732251739</v>
      </c>
      <c r="AC269" s="31" t="s">
        <v>1649</v>
      </c>
      <c r="AD269" s="29">
        <v>1</v>
      </c>
    </row>
    <row r="270" spans="1:31" ht="16.5" customHeight="1">
      <c r="A270" s="146" t="s">
        <v>29</v>
      </c>
      <c r="B270" s="146">
        <v>1</v>
      </c>
      <c r="C270" s="146">
        <v>8</v>
      </c>
      <c r="D270" s="179" t="s">
        <v>72</v>
      </c>
      <c r="E270" s="146">
        <v>8454096</v>
      </c>
      <c r="F270" s="180" t="s">
        <v>52</v>
      </c>
      <c r="G270" s="22" t="s">
        <v>32</v>
      </c>
      <c r="H270" s="59" t="s">
        <v>2697</v>
      </c>
      <c r="I270" s="147">
        <v>0</v>
      </c>
      <c r="J270" s="147">
        <v>1</v>
      </c>
      <c r="K270" s="147">
        <v>0</v>
      </c>
      <c r="L270" s="147">
        <v>1</v>
      </c>
      <c r="M270" s="217">
        <v>0.25</v>
      </c>
      <c r="N270" s="147">
        <v>8</v>
      </c>
      <c r="O270" s="217">
        <v>1.1299999999999999</v>
      </c>
      <c r="P270" s="147">
        <f>L270+N270</f>
        <v>9</v>
      </c>
      <c r="Q270" s="147">
        <f>M270+O270</f>
        <v>1.38</v>
      </c>
      <c r="R270" s="181" t="s">
        <v>1217</v>
      </c>
      <c r="S270" s="179" t="s">
        <v>2658</v>
      </c>
      <c r="T270" s="181" t="s">
        <v>2646</v>
      </c>
      <c r="U270" s="92" t="s">
        <v>37</v>
      </c>
      <c r="V270" s="182">
        <v>39083</v>
      </c>
      <c r="W270" s="92"/>
      <c r="X270" s="196">
        <v>777704221</v>
      </c>
      <c r="Y270" s="59" t="s">
        <v>81</v>
      </c>
      <c r="Z270" s="187" t="s">
        <v>2690</v>
      </c>
      <c r="AA270" s="92" t="s">
        <v>80</v>
      </c>
      <c r="AB270" s="192">
        <v>777704221</v>
      </c>
      <c r="AC270" s="31" t="s">
        <v>2691</v>
      </c>
      <c r="AD270" s="181"/>
    </row>
    <row r="271" spans="1:31" ht="15" customHeight="1">
      <c r="A271" s="19" t="s">
        <v>29</v>
      </c>
      <c r="B271" s="26">
        <v>1</v>
      </c>
      <c r="C271" s="26">
        <v>8</v>
      </c>
      <c r="D271" s="114" t="s">
        <v>1684</v>
      </c>
      <c r="E271" s="24">
        <v>8532431</v>
      </c>
      <c r="F271" s="82" t="s">
        <v>52</v>
      </c>
      <c r="G271" s="56" t="s">
        <v>1198</v>
      </c>
      <c r="H271" s="56" t="s">
        <v>160</v>
      </c>
      <c r="I271" s="147">
        <v>0</v>
      </c>
      <c r="J271" s="155">
        <v>1</v>
      </c>
      <c r="K271" s="155">
        <v>20</v>
      </c>
      <c r="L271" s="155">
        <v>2</v>
      </c>
      <c r="M271" s="221">
        <v>1.9</v>
      </c>
      <c r="N271" s="155">
        <v>1</v>
      </c>
      <c r="O271" s="221">
        <v>0.1</v>
      </c>
      <c r="P271" s="155">
        <v>3</v>
      </c>
      <c r="Q271" s="155">
        <v>2</v>
      </c>
      <c r="R271" s="56" t="s">
        <v>1217</v>
      </c>
      <c r="S271" s="56" t="s">
        <v>1684</v>
      </c>
      <c r="T271" s="56" t="s">
        <v>1626</v>
      </c>
      <c r="U271" s="56" t="s">
        <v>37</v>
      </c>
      <c r="V271" s="94">
        <v>39083</v>
      </c>
      <c r="W271" s="25"/>
      <c r="X271" s="29">
        <v>472770465</v>
      </c>
      <c r="Y271" s="59" t="s">
        <v>1685</v>
      </c>
      <c r="Z271" s="56" t="s">
        <v>1686</v>
      </c>
      <c r="AA271" s="56" t="s">
        <v>1389</v>
      </c>
      <c r="AB271" s="117" t="s">
        <v>1687</v>
      </c>
      <c r="AC271" s="31" t="s">
        <v>1688</v>
      </c>
      <c r="AD271" s="29">
        <v>2</v>
      </c>
    </row>
    <row r="272" spans="1:31" ht="15" customHeight="1">
      <c r="A272" s="24" t="s">
        <v>29</v>
      </c>
      <c r="B272" s="24">
        <v>1</v>
      </c>
      <c r="C272" s="24">
        <v>8</v>
      </c>
      <c r="D272" s="56" t="s">
        <v>1199</v>
      </c>
      <c r="E272" s="24">
        <v>9071773</v>
      </c>
      <c r="F272" s="82" t="s">
        <v>52</v>
      </c>
      <c r="G272" s="56" t="s">
        <v>1672</v>
      </c>
      <c r="H272" s="56" t="s">
        <v>153</v>
      </c>
      <c r="I272" s="147">
        <v>0</v>
      </c>
      <c r="J272" s="153">
        <v>1</v>
      </c>
      <c r="K272" s="153">
        <v>0</v>
      </c>
      <c r="L272" s="153">
        <v>1</v>
      </c>
      <c r="M272" s="161">
        <v>0.7</v>
      </c>
      <c r="N272" s="153">
        <v>5</v>
      </c>
      <c r="O272" s="161">
        <v>0.4</v>
      </c>
      <c r="P272" s="153">
        <v>6</v>
      </c>
      <c r="Q272" s="153">
        <v>1.1000000000000001</v>
      </c>
      <c r="R272" s="56" t="s">
        <v>1217</v>
      </c>
      <c r="S272" s="56" t="s">
        <v>1673</v>
      </c>
      <c r="T272" s="54" t="s">
        <v>1674</v>
      </c>
      <c r="U272" s="56" t="s">
        <v>76</v>
      </c>
      <c r="V272" s="94">
        <v>39083</v>
      </c>
      <c r="W272" s="25"/>
      <c r="X272" s="29">
        <v>472745159</v>
      </c>
      <c r="Y272" s="59" t="s">
        <v>1231</v>
      </c>
      <c r="Z272" s="56" t="s">
        <v>1675</v>
      </c>
      <c r="AA272" s="56" t="s">
        <v>1233</v>
      </c>
      <c r="AB272" s="117">
        <v>731610557</v>
      </c>
      <c r="AC272" s="31" t="s">
        <v>1676</v>
      </c>
      <c r="AD272" s="29">
        <v>1</v>
      </c>
    </row>
    <row r="273" spans="1:32" ht="15" customHeight="1">
      <c r="A273" s="8" t="s">
        <v>29</v>
      </c>
      <c r="B273" s="8">
        <v>4</v>
      </c>
      <c r="C273" s="8">
        <v>8</v>
      </c>
      <c r="D273" s="22" t="s">
        <v>1098</v>
      </c>
      <c r="E273" s="8">
        <v>4788108</v>
      </c>
      <c r="F273" s="37" t="s">
        <v>52</v>
      </c>
      <c r="G273" s="22" t="s">
        <v>1097</v>
      </c>
      <c r="H273" s="22" t="s">
        <v>930</v>
      </c>
      <c r="I273" s="149">
        <v>0</v>
      </c>
      <c r="J273" s="149">
        <v>25</v>
      </c>
      <c r="K273" s="149"/>
      <c r="L273" s="149">
        <v>25</v>
      </c>
      <c r="M273" s="150">
        <v>7.6</v>
      </c>
      <c r="N273" s="149">
        <v>3</v>
      </c>
      <c r="O273" s="150">
        <v>0.4</v>
      </c>
      <c r="P273" s="149">
        <f t="shared" ref="P273:P279" si="23">L273+N273</f>
        <v>28</v>
      </c>
      <c r="Q273" s="149">
        <f t="shared" ref="Q273:Q279" si="24">SUM(M273,O273)</f>
        <v>8</v>
      </c>
      <c r="R273" s="22" t="s">
        <v>2119</v>
      </c>
      <c r="S273" s="22" t="s">
        <v>1098</v>
      </c>
      <c r="T273" s="22" t="s">
        <v>1099</v>
      </c>
      <c r="U273" s="22" t="s">
        <v>37</v>
      </c>
      <c r="V273" s="98">
        <v>39083</v>
      </c>
      <c r="W273" s="8"/>
      <c r="X273" s="7">
        <v>472772029</v>
      </c>
      <c r="Y273" s="59" t="s">
        <v>1100</v>
      </c>
      <c r="Z273" s="22" t="s">
        <v>1101</v>
      </c>
      <c r="AA273" s="22" t="s">
        <v>89</v>
      </c>
      <c r="AB273" s="99">
        <v>472772029</v>
      </c>
      <c r="AC273" s="31" t="s">
        <v>1100</v>
      </c>
      <c r="AD273" s="7">
        <v>50</v>
      </c>
    </row>
    <row r="274" spans="1:32" ht="15" customHeight="1">
      <c r="A274" s="19" t="s">
        <v>29</v>
      </c>
      <c r="B274" s="19">
        <v>1</v>
      </c>
      <c r="C274" s="19">
        <v>8</v>
      </c>
      <c r="D274" s="31" t="s">
        <v>2585</v>
      </c>
      <c r="E274" s="19">
        <v>1510111</v>
      </c>
      <c r="F274" s="19" t="s">
        <v>52</v>
      </c>
      <c r="G274" s="31" t="s">
        <v>2039</v>
      </c>
      <c r="H274" s="31" t="s">
        <v>814</v>
      </c>
      <c r="I274" s="147">
        <v>0</v>
      </c>
      <c r="J274" s="147">
        <v>2</v>
      </c>
      <c r="K274" s="147">
        <v>30</v>
      </c>
      <c r="L274" s="147">
        <v>2</v>
      </c>
      <c r="M274" s="217">
        <v>1.6</v>
      </c>
      <c r="N274" s="147">
        <v>2</v>
      </c>
      <c r="O274" s="217">
        <v>0.5</v>
      </c>
      <c r="P274" s="147">
        <f t="shared" si="23"/>
        <v>4</v>
      </c>
      <c r="Q274" s="147">
        <f t="shared" si="24"/>
        <v>2.1</v>
      </c>
      <c r="R274" s="31" t="s">
        <v>2176</v>
      </c>
      <c r="S274" s="31" t="s">
        <v>2586</v>
      </c>
      <c r="T274" s="31" t="s">
        <v>2508</v>
      </c>
      <c r="U274" s="31" t="s">
        <v>76</v>
      </c>
      <c r="V274" s="95">
        <v>39083</v>
      </c>
      <c r="W274" s="31"/>
      <c r="X274" s="46">
        <v>475216684</v>
      </c>
      <c r="Y274" s="59" t="s">
        <v>2587</v>
      </c>
      <c r="Z274" s="31" t="s">
        <v>2588</v>
      </c>
      <c r="AA274" s="31" t="s">
        <v>2589</v>
      </c>
      <c r="AB274" s="120">
        <v>721570084</v>
      </c>
      <c r="AC274" s="31" t="s">
        <v>2590</v>
      </c>
      <c r="AD274" s="61">
        <v>72</v>
      </c>
      <c r="AE274" s="1"/>
      <c r="AF274" s="1"/>
    </row>
    <row r="275" spans="1:32" ht="15.75" customHeight="1">
      <c r="A275" s="19" t="s">
        <v>29</v>
      </c>
      <c r="B275" s="19">
        <v>1</v>
      </c>
      <c r="C275" s="19">
        <v>8</v>
      </c>
      <c r="D275" s="31" t="s">
        <v>2081</v>
      </c>
      <c r="E275" s="19">
        <v>3255982</v>
      </c>
      <c r="F275" s="19" t="s">
        <v>52</v>
      </c>
      <c r="G275" s="31" t="s">
        <v>2039</v>
      </c>
      <c r="H275" s="31" t="s">
        <v>2594</v>
      </c>
      <c r="I275" s="147">
        <v>0</v>
      </c>
      <c r="J275" s="147">
        <v>1</v>
      </c>
      <c r="K275" s="147">
        <v>15</v>
      </c>
      <c r="L275" s="147">
        <v>2</v>
      </c>
      <c r="M275" s="217">
        <v>1.5</v>
      </c>
      <c r="N275" s="147">
        <v>2</v>
      </c>
      <c r="O275" s="217">
        <v>0.4</v>
      </c>
      <c r="P275" s="147">
        <f t="shared" si="23"/>
        <v>4</v>
      </c>
      <c r="Q275" s="149">
        <f t="shared" si="24"/>
        <v>1.9</v>
      </c>
      <c r="R275" s="31" t="s">
        <v>2176</v>
      </c>
      <c r="S275" s="31" t="s">
        <v>2595</v>
      </c>
      <c r="T275" s="31" t="s">
        <v>2596</v>
      </c>
      <c r="U275" s="31" t="s">
        <v>111</v>
      </c>
      <c r="V275" s="95">
        <v>39448</v>
      </c>
      <c r="W275" s="19"/>
      <c r="X275" s="46" t="s">
        <v>2109</v>
      </c>
      <c r="Y275" s="59" t="s">
        <v>2110</v>
      </c>
      <c r="Z275" s="31" t="s">
        <v>2578</v>
      </c>
      <c r="AA275" s="19" t="s">
        <v>80</v>
      </c>
      <c r="AB275" s="120" t="s">
        <v>2111</v>
      </c>
      <c r="AC275" s="31" t="s">
        <v>2110</v>
      </c>
      <c r="AD275" s="46">
        <v>18</v>
      </c>
    </row>
    <row r="276" spans="1:32" s="43" customFormat="1">
      <c r="A276" s="8" t="s">
        <v>29</v>
      </c>
      <c r="B276" s="8">
        <v>1</v>
      </c>
      <c r="C276" s="8">
        <v>8</v>
      </c>
      <c r="D276" s="22" t="s">
        <v>1664</v>
      </c>
      <c r="E276" s="8">
        <v>6917580</v>
      </c>
      <c r="F276" s="8" t="s">
        <v>52</v>
      </c>
      <c r="G276" s="22" t="s">
        <v>2591</v>
      </c>
      <c r="H276" s="22" t="s">
        <v>1794</v>
      </c>
      <c r="I276" s="149">
        <v>0</v>
      </c>
      <c r="J276" s="149">
        <v>1</v>
      </c>
      <c r="K276" s="149">
        <v>3</v>
      </c>
      <c r="L276" s="149">
        <v>4</v>
      </c>
      <c r="M276" s="150">
        <v>2.5</v>
      </c>
      <c r="N276" s="149">
        <v>5</v>
      </c>
      <c r="O276" s="150">
        <v>1.55</v>
      </c>
      <c r="P276" s="149">
        <f t="shared" si="23"/>
        <v>9</v>
      </c>
      <c r="Q276" s="149">
        <f t="shared" si="24"/>
        <v>4.05</v>
      </c>
      <c r="R276" s="22" t="s">
        <v>2176</v>
      </c>
      <c r="S276" s="22" t="s">
        <v>2592</v>
      </c>
      <c r="T276" s="22" t="s">
        <v>2593</v>
      </c>
      <c r="U276" s="22" t="s">
        <v>37</v>
      </c>
      <c r="V276" s="98">
        <v>40422</v>
      </c>
      <c r="W276" s="22"/>
      <c r="X276" s="7">
        <v>475216536</v>
      </c>
      <c r="Y276" s="59" t="s">
        <v>1667</v>
      </c>
      <c r="Z276" s="22" t="s">
        <v>1668</v>
      </c>
      <c r="AA276" s="22" t="s">
        <v>1669</v>
      </c>
      <c r="AB276" s="99">
        <v>475208449</v>
      </c>
      <c r="AC276" s="31" t="s">
        <v>1667</v>
      </c>
      <c r="AD276" s="7">
        <v>30</v>
      </c>
    </row>
    <row r="277" spans="1:32">
      <c r="A277" s="8" t="s">
        <v>29</v>
      </c>
      <c r="B277" s="8">
        <v>1</v>
      </c>
      <c r="C277" s="8">
        <v>8</v>
      </c>
      <c r="D277" s="22" t="s">
        <v>1783</v>
      </c>
      <c r="E277" s="8">
        <v>7160480</v>
      </c>
      <c r="F277" s="8" t="s">
        <v>52</v>
      </c>
      <c r="G277" s="22" t="s">
        <v>2174</v>
      </c>
      <c r="H277" s="22" t="s">
        <v>1794</v>
      </c>
      <c r="I277" s="149">
        <v>0</v>
      </c>
      <c r="J277" s="149">
        <v>6</v>
      </c>
      <c r="K277" s="149" t="s">
        <v>2175</v>
      </c>
      <c r="L277" s="149">
        <v>9</v>
      </c>
      <c r="M277" s="150">
        <v>6</v>
      </c>
      <c r="N277" s="149">
        <v>8</v>
      </c>
      <c r="O277" s="150">
        <v>2.6</v>
      </c>
      <c r="P277" s="149">
        <f t="shared" si="23"/>
        <v>17</v>
      </c>
      <c r="Q277" s="149">
        <f t="shared" si="24"/>
        <v>8.6</v>
      </c>
      <c r="R277" s="22" t="s">
        <v>2176</v>
      </c>
      <c r="S277" s="22" t="s">
        <v>1210</v>
      </c>
      <c r="T277" s="22" t="s">
        <v>2112</v>
      </c>
      <c r="U277" s="22"/>
      <c r="V277" s="98">
        <v>40603</v>
      </c>
      <c r="W277" s="22"/>
      <c r="X277" s="7">
        <v>724701600</v>
      </c>
      <c r="Y277" s="59" t="s">
        <v>2113</v>
      </c>
      <c r="Z277" s="22" t="s">
        <v>2177</v>
      </c>
      <c r="AA277" s="22" t="s">
        <v>1233</v>
      </c>
      <c r="AB277" s="99">
        <v>724701600</v>
      </c>
      <c r="AC277" s="31" t="s">
        <v>2113</v>
      </c>
      <c r="AD277" s="7">
        <v>6</v>
      </c>
      <c r="AE277" s="5"/>
      <c r="AF277" s="5"/>
    </row>
    <row r="278" spans="1:32">
      <c r="A278" s="5" t="s">
        <v>741</v>
      </c>
      <c r="B278" s="5">
        <v>0</v>
      </c>
      <c r="C278" s="5">
        <v>8</v>
      </c>
      <c r="D278" s="181" t="s">
        <v>1783</v>
      </c>
      <c r="E278" s="92">
        <v>7212518</v>
      </c>
      <c r="F278" s="82" t="s">
        <v>52</v>
      </c>
      <c r="G278" s="202" t="s">
        <v>2732</v>
      </c>
      <c r="H278" s="202" t="s">
        <v>2694</v>
      </c>
      <c r="I278" s="149">
        <v>0</v>
      </c>
      <c r="J278" s="149">
        <v>3</v>
      </c>
      <c r="K278" s="149">
        <v>0</v>
      </c>
      <c r="L278" s="149">
        <v>7</v>
      </c>
      <c r="M278" s="150">
        <v>5.0999999999999996</v>
      </c>
      <c r="N278" s="149">
        <v>7</v>
      </c>
      <c r="O278" s="150">
        <v>0.7</v>
      </c>
      <c r="P278" s="149">
        <f t="shared" si="23"/>
        <v>14</v>
      </c>
      <c r="Q278" s="149">
        <f t="shared" si="24"/>
        <v>5.8</v>
      </c>
      <c r="R278" s="181" t="s">
        <v>2733</v>
      </c>
      <c r="S278" s="181" t="s">
        <v>2734</v>
      </c>
      <c r="T278" s="208" t="s">
        <v>2735</v>
      </c>
      <c r="U278" s="92" t="s">
        <v>2736</v>
      </c>
      <c r="V278" s="182">
        <v>41730</v>
      </c>
      <c r="W278" s="207"/>
      <c r="Y278" s="202" t="s">
        <v>2737</v>
      </c>
    </row>
    <row r="279" spans="1:32" ht="15" customHeight="1">
      <c r="A279" s="178" t="s">
        <v>71</v>
      </c>
      <c r="B279" s="178">
        <v>1</v>
      </c>
      <c r="C279" s="178">
        <v>8</v>
      </c>
      <c r="D279" s="137" t="s">
        <v>1689</v>
      </c>
      <c r="E279" s="178">
        <v>7385670</v>
      </c>
      <c r="F279" s="177" t="s">
        <v>52</v>
      </c>
      <c r="G279" s="137" t="s">
        <v>1691</v>
      </c>
      <c r="H279" s="137" t="s">
        <v>308</v>
      </c>
      <c r="I279" s="153">
        <v>0</v>
      </c>
      <c r="J279" s="153">
        <v>1</v>
      </c>
      <c r="K279" s="153">
        <v>5</v>
      </c>
      <c r="L279" s="153">
        <v>2</v>
      </c>
      <c r="M279" s="161">
        <v>0.5</v>
      </c>
      <c r="N279" s="153">
        <v>1</v>
      </c>
      <c r="O279" s="161">
        <v>0.16600000000000001</v>
      </c>
      <c r="P279" s="153">
        <f t="shared" si="23"/>
        <v>3</v>
      </c>
      <c r="Q279" s="149">
        <f t="shared" si="24"/>
        <v>0.66600000000000004</v>
      </c>
      <c r="R279" s="137" t="s">
        <v>2185</v>
      </c>
      <c r="S279" s="137" t="s">
        <v>2611</v>
      </c>
      <c r="T279" s="137" t="s">
        <v>2689</v>
      </c>
      <c r="U279" s="137" t="s">
        <v>37</v>
      </c>
      <c r="V279" s="138">
        <v>41275</v>
      </c>
      <c r="W279" s="138">
        <v>42004</v>
      </c>
      <c r="X279" s="198">
        <v>605348743</v>
      </c>
      <c r="Y279" s="59" t="s">
        <v>1732</v>
      </c>
      <c r="Z279" s="186" t="s">
        <v>1696</v>
      </c>
      <c r="AA279" s="137" t="s">
        <v>1696</v>
      </c>
      <c r="AB279" s="194">
        <v>416595999</v>
      </c>
      <c r="AC279" s="31" t="s">
        <v>1732</v>
      </c>
      <c r="AD279" s="198">
        <v>36</v>
      </c>
      <c r="AE279" s="1"/>
      <c r="AF279" s="1"/>
    </row>
    <row r="280" spans="1:32" ht="15" customHeight="1">
      <c r="A280" s="24" t="s">
        <v>29</v>
      </c>
      <c r="B280" s="24">
        <v>1</v>
      </c>
      <c r="C280" s="24">
        <v>8</v>
      </c>
      <c r="D280" s="56" t="s">
        <v>1605</v>
      </c>
      <c r="E280" s="24">
        <v>4385424</v>
      </c>
      <c r="F280" s="24" t="s">
        <v>52</v>
      </c>
      <c r="G280" s="56" t="s">
        <v>1606</v>
      </c>
      <c r="H280" s="56" t="s">
        <v>144</v>
      </c>
      <c r="I280" s="153">
        <v>0</v>
      </c>
      <c r="J280" s="153">
        <v>6</v>
      </c>
      <c r="K280" s="153">
        <v>0</v>
      </c>
      <c r="L280" s="153">
        <v>4</v>
      </c>
      <c r="M280" s="161">
        <v>0.8</v>
      </c>
      <c r="N280" s="153">
        <v>6</v>
      </c>
      <c r="O280" s="161">
        <v>4.75</v>
      </c>
      <c r="P280" s="153">
        <v>10</v>
      </c>
      <c r="Q280" s="153">
        <v>5.55</v>
      </c>
      <c r="R280" s="56" t="s">
        <v>1261</v>
      </c>
      <c r="S280" s="56" t="s">
        <v>1605</v>
      </c>
      <c r="T280" s="56" t="s">
        <v>1607</v>
      </c>
      <c r="U280" s="56" t="s">
        <v>37</v>
      </c>
      <c r="V280" s="93">
        <v>38900</v>
      </c>
      <c r="W280" s="24"/>
      <c r="X280" s="29">
        <v>222519835</v>
      </c>
      <c r="Y280" s="59" t="s">
        <v>1608</v>
      </c>
      <c r="Z280" s="56" t="s">
        <v>1609</v>
      </c>
      <c r="AA280" s="56" t="s">
        <v>1610</v>
      </c>
      <c r="AB280" s="117">
        <v>607047623</v>
      </c>
      <c r="AC280" s="31" t="s">
        <v>1611</v>
      </c>
      <c r="AD280" s="29">
        <v>4</v>
      </c>
    </row>
    <row r="281" spans="1:32" ht="15" customHeight="1">
      <c r="A281" s="24" t="s">
        <v>29</v>
      </c>
      <c r="B281" s="24">
        <v>1</v>
      </c>
      <c r="C281" s="24">
        <v>8</v>
      </c>
      <c r="D281" s="56" t="s">
        <v>1689</v>
      </c>
      <c r="E281" s="24">
        <v>5180350</v>
      </c>
      <c r="F281" s="82" t="s">
        <v>52</v>
      </c>
      <c r="G281" s="56" t="s">
        <v>1691</v>
      </c>
      <c r="H281" s="56" t="s">
        <v>308</v>
      </c>
      <c r="I281" s="147">
        <v>0</v>
      </c>
      <c r="J281" s="153">
        <v>1</v>
      </c>
      <c r="K281" s="153">
        <v>3</v>
      </c>
      <c r="L281" s="153">
        <v>2</v>
      </c>
      <c r="M281" s="161">
        <v>1</v>
      </c>
      <c r="N281" s="153">
        <v>1</v>
      </c>
      <c r="O281" s="161">
        <v>0.16600000000000001</v>
      </c>
      <c r="P281" s="153">
        <v>3</v>
      </c>
      <c r="Q281" s="149">
        <f>SUM(M281,O281)</f>
        <v>1.1659999999999999</v>
      </c>
      <c r="R281" s="56" t="s">
        <v>1261</v>
      </c>
      <c r="S281" s="56" t="s">
        <v>1693</v>
      </c>
      <c r="T281" s="56" t="s">
        <v>1731</v>
      </c>
      <c r="U281" s="56" t="s">
        <v>37</v>
      </c>
      <c r="V281" s="94">
        <v>39083</v>
      </c>
      <c r="W281" s="25"/>
      <c r="X281" s="29">
        <v>774135475</v>
      </c>
      <c r="Y281" s="59" t="s">
        <v>1695</v>
      </c>
      <c r="Z281" s="56" t="s">
        <v>1696</v>
      </c>
      <c r="AA281" s="56" t="s">
        <v>118</v>
      </c>
      <c r="AB281" s="117">
        <v>774135475</v>
      </c>
      <c r="AC281" s="31" t="s">
        <v>1732</v>
      </c>
      <c r="AD281" s="29">
        <v>2</v>
      </c>
    </row>
    <row r="282" spans="1:32" ht="15" customHeight="1">
      <c r="A282" s="24" t="s">
        <v>29</v>
      </c>
      <c r="B282" s="24">
        <v>1</v>
      </c>
      <c r="C282" s="24">
        <v>8</v>
      </c>
      <c r="D282" s="56" t="s">
        <v>1723</v>
      </c>
      <c r="E282" s="24">
        <v>8215787</v>
      </c>
      <c r="F282" s="82" t="s">
        <v>52</v>
      </c>
      <c r="G282" s="56" t="s">
        <v>1724</v>
      </c>
      <c r="H282" s="56" t="s">
        <v>1203</v>
      </c>
      <c r="I282" s="147">
        <v>0</v>
      </c>
      <c r="J282" s="153">
        <v>2</v>
      </c>
      <c r="K282" s="153">
        <v>0</v>
      </c>
      <c r="L282" s="153">
        <v>3</v>
      </c>
      <c r="M282" s="161">
        <v>2.25</v>
      </c>
      <c r="N282" s="153">
        <v>2</v>
      </c>
      <c r="O282" s="161">
        <v>0.2</v>
      </c>
      <c r="P282" s="153">
        <v>5</v>
      </c>
      <c r="Q282" s="149">
        <f>SUM(M282,O282)</f>
        <v>2.4500000000000002</v>
      </c>
      <c r="R282" s="56" t="s">
        <v>1261</v>
      </c>
      <c r="S282" s="56" t="s">
        <v>1725</v>
      </c>
      <c r="T282" s="56" t="s">
        <v>1726</v>
      </c>
      <c r="U282" s="56" t="s">
        <v>37</v>
      </c>
      <c r="V282" s="94">
        <v>36892</v>
      </c>
      <c r="W282" s="25"/>
      <c r="X282" s="29">
        <v>475201777</v>
      </c>
      <c r="Y282" s="59" t="s">
        <v>1727</v>
      </c>
      <c r="Z282" s="56" t="s">
        <v>1728</v>
      </c>
      <c r="AA282" s="56" t="s">
        <v>249</v>
      </c>
      <c r="AB282" s="117" t="s">
        <v>1729</v>
      </c>
      <c r="AC282" s="31" t="s">
        <v>1730</v>
      </c>
      <c r="AD282" s="29">
        <v>3</v>
      </c>
    </row>
    <row r="283" spans="1:32" ht="15" customHeight="1">
      <c r="A283" s="24" t="s">
        <v>29</v>
      </c>
      <c r="B283" s="24">
        <v>1</v>
      </c>
      <c r="C283" s="24">
        <v>8</v>
      </c>
      <c r="D283" s="56" t="s">
        <v>1199</v>
      </c>
      <c r="E283" s="24">
        <v>8981594</v>
      </c>
      <c r="F283" s="82" t="s">
        <v>52</v>
      </c>
      <c r="G283" s="56" t="s">
        <v>182</v>
      </c>
      <c r="H283" s="56" t="s">
        <v>153</v>
      </c>
      <c r="I283" s="147">
        <v>0</v>
      </c>
      <c r="J283" s="153">
        <v>6</v>
      </c>
      <c r="K283" s="153">
        <v>15</v>
      </c>
      <c r="L283" s="153">
        <v>12</v>
      </c>
      <c r="M283" s="161">
        <v>7.05</v>
      </c>
      <c r="N283" s="153">
        <v>6</v>
      </c>
      <c r="O283" s="161">
        <v>1.5</v>
      </c>
      <c r="P283" s="153">
        <v>18</v>
      </c>
      <c r="Q283" s="153">
        <v>8.5500000000000007</v>
      </c>
      <c r="R283" s="56" t="s">
        <v>1261</v>
      </c>
      <c r="S283" s="56" t="s">
        <v>1673</v>
      </c>
      <c r="T283" s="56" t="s">
        <v>1740</v>
      </c>
      <c r="U283" s="56" t="s">
        <v>76</v>
      </c>
      <c r="V283" s="94">
        <v>39083</v>
      </c>
      <c r="W283" s="25"/>
      <c r="X283" s="29">
        <v>472745159</v>
      </c>
      <c r="Y283" s="59" t="s">
        <v>1231</v>
      </c>
      <c r="Z283" s="56" t="s">
        <v>1675</v>
      </c>
      <c r="AA283" s="56" t="s">
        <v>1233</v>
      </c>
      <c r="AB283" s="117">
        <v>731610557</v>
      </c>
      <c r="AC283" s="31" t="s">
        <v>1676</v>
      </c>
      <c r="AD283" s="29">
        <v>3</v>
      </c>
    </row>
    <row r="284" spans="1:32" s="92" customFormat="1" ht="15" customHeight="1">
      <c r="A284" s="24" t="s">
        <v>29</v>
      </c>
      <c r="B284" s="24">
        <v>4</v>
      </c>
      <c r="C284" s="24">
        <v>9</v>
      </c>
      <c r="D284" s="56" t="s">
        <v>1689</v>
      </c>
      <c r="E284" s="24">
        <v>7124970</v>
      </c>
      <c r="F284" s="82" t="s">
        <v>52</v>
      </c>
      <c r="G284" s="56" t="s">
        <v>1691</v>
      </c>
      <c r="H284" s="56" t="s">
        <v>308</v>
      </c>
      <c r="I284" s="147">
        <v>0</v>
      </c>
      <c r="J284" s="153">
        <v>1</v>
      </c>
      <c r="K284" s="153">
        <v>3</v>
      </c>
      <c r="L284" s="153">
        <v>2</v>
      </c>
      <c r="M284" s="161">
        <v>1</v>
      </c>
      <c r="N284" s="153">
        <v>1</v>
      </c>
      <c r="O284" s="161">
        <v>0.16600000000000001</v>
      </c>
      <c r="P284" s="153">
        <v>3</v>
      </c>
      <c r="Q284" s="149">
        <f t="shared" ref="Q284:Q295" si="25">SUM(M284,O284)</f>
        <v>1.1659999999999999</v>
      </c>
      <c r="R284" s="56" t="s">
        <v>1692</v>
      </c>
      <c r="S284" s="54" t="s">
        <v>1693</v>
      </c>
      <c r="T284" s="56" t="s">
        <v>1694</v>
      </c>
      <c r="U284" s="56" t="s">
        <v>37</v>
      </c>
      <c r="V284" s="94">
        <v>39083</v>
      </c>
      <c r="W284" s="25"/>
      <c r="X284" s="29">
        <v>774135475</v>
      </c>
      <c r="Y284" s="59" t="s">
        <v>1695</v>
      </c>
      <c r="Z284" s="56" t="s">
        <v>1696</v>
      </c>
      <c r="AA284" s="56" t="s">
        <v>118</v>
      </c>
      <c r="AB284" s="117">
        <v>774135475</v>
      </c>
      <c r="AC284" s="31" t="s">
        <v>1697</v>
      </c>
      <c r="AD284" s="29">
        <v>20</v>
      </c>
    </row>
    <row r="285" spans="1:32" ht="15.75" customHeight="1">
      <c r="A285" s="37" t="s">
        <v>29</v>
      </c>
      <c r="B285" s="37">
        <v>1</v>
      </c>
      <c r="C285" s="19">
        <v>9</v>
      </c>
      <c r="D285" s="59" t="s">
        <v>2126</v>
      </c>
      <c r="E285" s="37">
        <v>3959325</v>
      </c>
      <c r="F285" s="37" t="s">
        <v>52</v>
      </c>
      <c r="G285" s="59" t="s">
        <v>2127</v>
      </c>
      <c r="H285" s="59" t="s">
        <v>2128</v>
      </c>
      <c r="I285" s="149">
        <v>0</v>
      </c>
      <c r="J285" s="149">
        <v>1</v>
      </c>
      <c r="K285" s="151" t="s">
        <v>2129</v>
      </c>
      <c r="L285" s="149">
        <v>13</v>
      </c>
      <c r="M285" s="150">
        <v>1.2132000000000001</v>
      </c>
      <c r="N285" s="149">
        <v>4</v>
      </c>
      <c r="O285" s="150">
        <v>0.152</v>
      </c>
      <c r="P285" s="149">
        <f t="shared" ref="P285:P291" si="26">L285+N285</f>
        <v>17</v>
      </c>
      <c r="Q285" s="149">
        <f t="shared" si="25"/>
        <v>1.3652</v>
      </c>
      <c r="R285" s="59" t="s">
        <v>2130</v>
      </c>
      <c r="S285" s="59" t="s">
        <v>2126</v>
      </c>
      <c r="T285" s="59" t="s">
        <v>2131</v>
      </c>
      <c r="U285" s="59" t="s">
        <v>37</v>
      </c>
      <c r="V285" s="93">
        <v>39083</v>
      </c>
      <c r="W285" s="37"/>
      <c r="X285" s="61">
        <v>485109564</v>
      </c>
      <c r="Y285" s="59" t="s">
        <v>2132</v>
      </c>
      <c r="Z285" s="59" t="s">
        <v>2133</v>
      </c>
      <c r="AA285" s="59" t="s">
        <v>118</v>
      </c>
      <c r="AB285" s="118">
        <v>485109564</v>
      </c>
      <c r="AC285" s="31" t="s">
        <v>2132</v>
      </c>
      <c r="AD285" s="61">
        <v>160</v>
      </c>
    </row>
    <row r="286" spans="1:32" ht="15" customHeight="1">
      <c r="A286" s="8" t="s">
        <v>29</v>
      </c>
      <c r="B286" s="8"/>
      <c r="C286" s="19">
        <v>9</v>
      </c>
      <c r="D286" s="22" t="s">
        <v>2602</v>
      </c>
      <c r="E286" s="8">
        <v>4334040</v>
      </c>
      <c r="F286" s="8" t="s">
        <v>52</v>
      </c>
      <c r="G286" s="22" t="s">
        <v>2619</v>
      </c>
      <c r="H286" s="22" t="s">
        <v>2150</v>
      </c>
      <c r="I286" s="149">
        <v>0</v>
      </c>
      <c r="J286" s="149">
        <v>11</v>
      </c>
      <c r="K286" s="151">
        <v>0</v>
      </c>
      <c r="L286" s="149">
        <v>11</v>
      </c>
      <c r="M286" s="150">
        <v>0.3</v>
      </c>
      <c r="N286" s="149">
        <v>6</v>
      </c>
      <c r="O286" s="150">
        <v>0.03</v>
      </c>
      <c r="P286" s="149">
        <f t="shared" si="26"/>
        <v>17</v>
      </c>
      <c r="Q286" s="150">
        <f t="shared" si="25"/>
        <v>0.32999999999999996</v>
      </c>
      <c r="R286" s="22" t="s">
        <v>2130</v>
      </c>
      <c r="S286" s="22" t="s">
        <v>2602</v>
      </c>
      <c r="T286" s="22" t="s">
        <v>2625</v>
      </c>
      <c r="U286" s="22" t="s">
        <v>37</v>
      </c>
      <c r="V286" s="98">
        <v>37865</v>
      </c>
      <c r="W286" s="16"/>
      <c r="X286" s="7" t="s">
        <v>2626</v>
      </c>
      <c r="Y286" s="59" t="s">
        <v>2627</v>
      </c>
      <c r="Z286" s="22" t="s">
        <v>2628</v>
      </c>
      <c r="AA286" s="22" t="s">
        <v>2629</v>
      </c>
      <c r="AB286" s="99">
        <v>604371929</v>
      </c>
      <c r="AC286" s="31" t="s">
        <v>2630</v>
      </c>
      <c r="AD286" s="7">
        <v>10</v>
      </c>
    </row>
    <row r="287" spans="1:32">
      <c r="A287" s="19" t="s">
        <v>29</v>
      </c>
      <c r="B287" s="19">
        <v>1</v>
      </c>
      <c r="C287" s="19">
        <v>9</v>
      </c>
      <c r="D287" s="31" t="s">
        <v>1677</v>
      </c>
      <c r="E287" s="19">
        <v>5002625</v>
      </c>
      <c r="F287" s="19" t="s">
        <v>52</v>
      </c>
      <c r="G287" s="31" t="s">
        <v>2134</v>
      </c>
      <c r="H287" s="31" t="s">
        <v>2128</v>
      </c>
      <c r="I287" s="149">
        <v>0</v>
      </c>
      <c r="J287" s="149">
        <v>3</v>
      </c>
      <c r="K287" s="149">
        <v>0</v>
      </c>
      <c r="L287" s="149">
        <v>4</v>
      </c>
      <c r="M287" s="150">
        <v>1</v>
      </c>
      <c r="N287" s="149">
        <v>6</v>
      </c>
      <c r="O287" s="150">
        <v>0.25</v>
      </c>
      <c r="P287" s="149">
        <f t="shared" si="26"/>
        <v>10</v>
      </c>
      <c r="Q287" s="149">
        <f t="shared" si="25"/>
        <v>1.25</v>
      </c>
      <c r="R287" s="31" t="s">
        <v>2130</v>
      </c>
      <c r="S287" s="31" t="s">
        <v>2135</v>
      </c>
      <c r="T287" s="31" t="s">
        <v>2136</v>
      </c>
      <c r="U287" s="31" t="s">
        <v>37</v>
      </c>
      <c r="V287" s="95">
        <v>36892</v>
      </c>
      <c r="W287" s="31"/>
      <c r="X287" s="46">
        <v>251510744</v>
      </c>
      <c r="Y287" s="59" t="s">
        <v>2137</v>
      </c>
      <c r="Z287" s="31" t="s">
        <v>2138</v>
      </c>
      <c r="AA287" s="31" t="s">
        <v>2139</v>
      </c>
      <c r="AB287" s="120">
        <v>251510744</v>
      </c>
      <c r="AC287" s="31" t="s">
        <v>2140</v>
      </c>
      <c r="AD287" s="7">
        <v>5</v>
      </c>
    </row>
    <row r="288" spans="1:32">
      <c r="A288" s="19" t="s">
        <v>29</v>
      </c>
      <c r="B288" s="19">
        <v>12</v>
      </c>
      <c r="C288" s="19">
        <v>9</v>
      </c>
      <c r="D288" s="31" t="s">
        <v>2148</v>
      </c>
      <c r="E288" s="19">
        <v>6095107</v>
      </c>
      <c r="F288" s="19" t="s">
        <v>52</v>
      </c>
      <c r="G288" s="31" t="s">
        <v>2149</v>
      </c>
      <c r="H288" s="31" t="s">
        <v>2150</v>
      </c>
      <c r="I288" s="147">
        <v>0</v>
      </c>
      <c r="J288" s="147">
        <v>2</v>
      </c>
      <c r="K288" s="147" t="s">
        <v>2151</v>
      </c>
      <c r="L288" s="147">
        <v>8</v>
      </c>
      <c r="M288" s="217">
        <v>2.1</v>
      </c>
      <c r="N288" s="147">
        <v>6</v>
      </c>
      <c r="O288" s="217">
        <v>0.3</v>
      </c>
      <c r="P288" s="147">
        <f t="shared" si="26"/>
        <v>14</v>
      </c>
      <c r="Q288" s="147">
        <f t="shared" si="25"/>
        <v>2.4</v>
      </c>
      <c r="R288" s="31" t="s">
        <v>2130</v>
      </c>
      <c r="S288" s="31" t="s">
        <v>2152</v>
      </c>
      <c r="T288" s="31" t="s">
        <v>2153</v>
      </c>
      <c r="U288" s="31" t="s">
        <v>111</v>
      </c>
      <c r="V288" s="93">
        <v>34335</v>
      </c>
      <c r="W288" s="31"/>
      <c r="X288" s="46">
        <v>235518392</v>
      </c>
      <c r="Y288" s="59" t="s">
        <v>2154</v>
      </c>
      <c r="Z288" s="31" t="s">
        <v>2155</v>
      </c>
      <c r="AA288" s="31" t="s">
        <v>2156</v>
      </c>
      <c r="AB288" s="120">
        <v>731445504</v>
      </c>
      <c r="AC288" s="31" t="s">
        <v>2157</v>
      </c>
      <c r="AD288" s="46">
        <v>155</v>
      </c>
    </row>
    <row r="289" spans="1:32">
      <c r="A289" s="8" t="s">
        <v>29</v>
      </c>
      <c r="B289" s="8"/>
      <c r="C289" s="19">
        <v>9</v>
      </c>
      <c r="D289" s="22" t="s">
        <v>2120</v>
      </c>
      <c r="E289" s="8">
        <v>7676136</v>
      </c>
      <c r="F289" s="8" t="s">
        <v>52</v>
      </c>
      <c r="G289" s="22" t="s">
        <v>2619</v>
      </c>
      <c r="H289" s="22" t="s">
        <v>2150</v>
      </c>
      <c r="I289" s="149">
        <v>0</v>
      </c>
      <c r="J289" s="149">
        <v>3</v>
      </c>
      <c r="K289" s="151">
        <v>15</v>
      </c>
      <c r="L289" s="149">
        <v>8</v>
      </c>
      <c r="M289" s="150">
        <v>2.1</v>
      </c>
      <c r="N289" s="149">
        <v>3</v>
      </c>
      <c r="O289" s="150">
        <v>0.26</v>
      </c>
      <c r="P289" s="149">
        <f t="shared" si="26"/>
        <v>11</v>
      </c>
      <c r="Q289" s="150">
        <f t="shared" si="25"/>
        <v>2.3600000000000003</v>
      </c>
      <c r="R289" s="22" t="s">
        <v>2130</v>
      </c>
      <c r="S289" s="22" t="s">
        <v>2631</v>
      </c>
      <c r="T289" s="22" t="s">
        <v>2632</v>
      </c>
      <c r="U289" s="22" t="s">
        <v>37</v>
      </c>
      <c r="V289" s="98">
        <v>39083</v>
      </c>
      <c r="W289" s="16"/>
      <c r="X289" s="7">
        <v>312522430</v>
      </c>
      <c r="Y289" s="59" t="s">
        <v>2633</v>
      </c>
      <c r="Z289" s="22" t="s">
        <v>2634</v>
      </c>
      <c r="AA289" s="22" t="s">
        <v>2125</v>
      </c>
      <c r="AB289" s="99">
        <v>777222425</v>
      </c>
      <c r="AC289" s="31" t="s">
        <v>2123</v>
      </c>
      <c r="AD289" s="7">
        <v>65</v>
      </c>
    </row>
    <row r="290" spans="1:32">
      <c r="A290" s="19" t="s">
        <v>29</v>
      </c>
      <c r="B290" s="8">
        <v>12</v>
      </c>
      <c r="C290" s="19">
        <v>9</v>
      </c>
      <c r="D290" s="22" t="s">
        <v>2141</v>
      </c>
      <c r="E290" s="8">
        <v>7877605</v>
      </c>
      <c r="F290" s="81" t="s">
        <v>52</v>
      </c>
      <c r="G290" s="22" t="s">
        <v>2142</v>
      </c>
      <c r="H290" s="22" t="s">
        <v>2128</v>
      </c>
      <c r="I290" s="148">
        <v>0</v>
      </c>
      <c r="J290" s="148">
        <v>3</v>
      </c>
      <c r="K290" s="148">
        <v>10</v>
      </c>
      <c r="L290" s="149">
        <v>5</v>
      </c>
      <c r="M290" s="150">
        <v>2.5</v>
      </c>
      <c r="N290" s="149">
        <v>5</v>
      </c>
      <c r="O290" s="150">
        <v>0.5</v>
      </c>
      <c r="P290" s="149">
        <f t="shared" si="26"/>
        <v>10</v>
      </c>
      <c r="Q290" s="149">
        <f t="shared" si="25"/>
        <v>3</v>
      </c>
      <c r="R290" s="51" t="s">
        <v>2130</v>
      </c>
      <c r="S290" s="22" t="s">
        <v>2141</v>
      </c>
      <c r="T290" s="22" t="s">
        <v>2143</v>
      </c>
      <c r="U290" s="22" t="s">
        <v>37</v>
      </c>
      <c r="V290" s="98">
        <v>40850</v>
      </c>
      <c r="W290" s="16"/>
      <c r="X290" s="7" t="s">
        <v>2144</v>
      </c>
      <c r="Y290" s="59" t="s">
        <v>2145</v>
      </c>
      <c r="Z290" s="22" t="s">
        <v>2146</v>
      </c>
      <c r="AA290" s="22" t="s">
        <v>118</v>
      </c>
      <c r="AB290" s="99">
        <v>724400821</v>
      </c>
      <c r="AC290" s="31" t="s">
        <v>2147</v>
      </c>
      <c r="AD290" s="7">
        <v>166</v>
      </c>
      <c r="AE290" s="22"/>
      <c r="AF290" s="22"/>
    </row>
    <row r="291" spans="1:32">
      <c r="A291" s="8" t="s">
        <v>29</v>
      </c>
      <c r="B291" s="8"/>
      <c r="C291" s="19">
        <v>9</v>
      </c>
      <c r="D291" s="22" t="s">
        <v>2602</v>
      </c>
      <c r="E291" s="8">
        <v>7472903</v>
      </c>
      <c r="F291" s="8" t="s">
        <v>52</v>
      </c>
      <c r="G291" s="22" t="s">
        <v>2619</v>
      </c>
      <c r="H291" s="22" t="s">
        <v>814</v>
      </c>
      <c r="I291" s="149">
        <v>0</v>
      </c>
      <c r="J291" s="149">
        <v>9</v>
      </c>
      <c r="K291" s="151">
        <v>13</v>
      </c>
      <c r="L291" s="149">
        <v>7</v>
      </c>
      <c r="M291" s="150">
        <v>0.16</v>
      </c>
      <c r="N291" s="149">
        <v>5</v>
      </c>
      <c r="O291" s="150">
        <v>0.03</v>
      </c>
      <c r="P291" s="149">
        <f t="shared" si="26"/>
        <v>12</v>
      </c>
      <c r="Q291" s="150">
        <f t="shared" si="25"/>
        <v>0.19</v>
      </c>
      <c r="R291" s="22" t="s">
        <v>2176</v>
      </c>
      <c r="S291" s="22" t="s">
        <v>2635</v>
      </c>
      <c r="T291" s="22" t="s">
        <v>2636</v>
      </c>
      <c r="U291" s="22" t="s">
        <v>37</v>
      </c>
      <c r="V291" s="98">
        <v>38807</v>
      </c>
      <c r="W291" s="16"/>
      <c r="X291" s="7" t="s">
        <v>2606</v>
      </c>
      <c r="Y291" s="59" t="s">
        <v>2607</v>
      </c>
      <c r="Z291" s="22" t="s">
        <v>2608</v>
      </c>
      <c r="AA291" s="22" t="s">
        <v>2637</v>
      </c>
      <c r="AB291" s="99">
        <v>774740813</v>
      </c>
      <c r="AC291" s="31" t="s">
        <v>2610</v>
      </c>
      <c r="AD291" s="7">
        <v>10</v>
      </c>
    </row>
    <row r="292" spans="1:32">
      <c r="A292" s="37" t="s">
        <v>29</v>
      </c>
      <c r="B292" s="37">
        <v>10</v>
      </c>
      <c r="C292" s="37">
        <v>9</v>
      </c>
      <c r="D292" s="59" t="s">
        <v>1197</v>
      </c>
      <c r="E292" s="37">
        <v>1475555</v>
      </c>
      <c r="F292" s="37" t="s">
        <v>52</v>
      </c>
      <c r="G292" s="59" t="s">
        <v>1198</v>
      </c>
      <c r="H292" s="59" t="s">
        <v>93</v>
      </c>
      <c r="I292" s="149">
        <v>0</v>
      </c>
      <c r="J292" s="149">
        <v>1</v>
      </c>
      <c r="K292" s="151">
        <v>45</v>
      </c>
      <c r="L292" s="149">
        <v>2</v>
      </c>
      <c r="M292" s="150">
        <v>0.85</v>
      </c>
      <c r="N292" s="149">
        <v>2</v>
      </c>
      <c r="O292" s="150">
        <v>0.1</v>
      </c>
      <c r="P292" s="149">
        <v>4</v>
      </c>
      <c r="Q292" s="149">
        <f t="shared" si="25"/>
        <v>0.95</v>
      </c>
      <c r="R292" s="59" t="s">
        <v>1436</v>
      </c>
      <c r="S292" s="59" t="s">
        <v>1505</v>
      </c>
      <c r="T292" s="59" t="s">
        <v>1465</v>
      </c>
      <c r="U292" s="59" t="s">
        <v>37</v>
      </c>
      <c r="V292" s="93">
        <v>39661</v>
      </c>
      <c r="W292" s="37"/>
      <c r="X292" s="61">
        <v>603978318</v>
      </c>
      <c r="Y292" s="59" t="s">
        <v>1438</v>
      </c>
      <c r="Z292" s="59" t="s">
        <v>1439</v>
      </c>
      <c r="AA292" s="59" t="s">
        <v>1468</v>
      </c>
      <c r="AB292" s="118">
        <v>603978318</v>
      </c>
      <c r="AC292" s="31" t="s">
        <v>1438</v>
      </c>
      <c r="AD292" s="61">
        <v>1</v>
      </c>
    </row>
    <row r="293" spans="1:32" ht="16.5" customHeight="1">
      <c r="A293" s="37" t="s">
        <v>29</v>
      </c>
      <c r="B293" s="37">
        <v>3</v>
      </c>
      <c r="C293" s="37">
        <v>9</v>
      </c>
      <c r="D293" s="59" t="s">
        <v>1197</v>
      </c>
      <c r="E293" s="37">
        <v>7160060</v>
      </c>
      <c r="F293" s="37" t="s">
        <v>52</v>
      </c>
      <c r="G293" s="59" t="s">
        <v>1198</v>
      </c>
      <c r="H293" s="59" t="s">
        <v>93</v>
      </c>
      <c r="I293" s="149">
        <v>0</v>
      </c>
      <c r="J293" s="149">
        <v>2</v>
      </c>
      <c r="K293" s="151">
        <v>30</v>
      </c>
      <c r="L293" s="149">
        <v>2</v>
      </c>
      <c r="M293" s="150">
        <v>0.5</v>
      </c>
      <c r="N293" s="149">
        <v>3</v>
      </c>
      <c r="O293" s="150">
        <v>0.4</v>
      </c>
      <c r="P293" s="149">
        <v>5</v>
      </c>
      <c r="Q293" s="149">
        <f t="shared" si="25"/>
        <v>0.9</v>
      </c>
      <c r="R293" s="59" t="s">
        <v>1436</v>
      </c>
      <c r="S293" s="59" t="s">
        <v>1437</v>
      </c>
      <c r="T293" s="59" t="s">
        <v>627</v>
      </c>
      <c r="U293" s="59" t="s">
        <v>37</v>
      </c>
      <c r="V293" s="93">
        <v>39083</v>
      </c>
      <c r="W293" s="37"/>
      <c r="X293" s="61">
        <v>603978318</v>
      </c>
      <c r="Y293" s="59" t="s">
        <v>1438</v>
      </c>
      <c r="Z293" s="59" t="s">
        <v>1439</v>
      </c>
      <c r="AA293" s="59" t="s">
        <v>1440</v>
      </c>
      <c r="AB293" s="118">
        <v>603978318</v>
      </c>
      <c r="AC293" s="31" t="s">
        <v>1438</v>
      </c>
      <c r="AD293" s="61">
        <v>1</v>
      </c>
    </row>
    <row r="294" spans="1:32" ht="15" customHeight="1">
      <c r="A294" s="27" t="s">
        <v>1362</v>
      </c>
      <c r="B294" s="24">
        <v>1</v>
      </c>
      <c r="C294" s="24">
        <v>9</v>
      </c>
      <c r="D294" s="56" t="s">
        <v>1197</v>
      </c>
      <c r="E294" s="24">
        <v>7896718</v>
      </c>
      <c r="F294" s="82" t="s">
        <v>52</v>
      </c>
      <c r="G294" s="56" t="s">
        <v>1198</v>
      </c>
      <c r="H294" s="56" t="s">
        <v>93</v>
      </c>
      <c r="I294" s="153">
        <v>0</v>
      </c>
      <c r="J294" s="153">
        <v>1</v>
      </c>
      <c r="K294" s="153">
        <v>30</v>
      </c>
      <c r="L294" s="153">
        <v>1</v>
      </c>
      <c r="M294" s="161">
        <v>1</v>
      </c>
      <c r="N294" s="153">
        <v>1</v>
      </c>
      <c r="O294" s="161">
        <v>0.1</v>
      </c>
      <c r="P294" s="153">
        <v>2</v>
      </c>
      <c r="Q294" s="149">
        <f t="shared" si="25"/>
        <v>1.1000000000000001</v>
      </c>
      <c r="R294" s="56" t="s">
        <v>1436</v>
      </c>
      <c r="S294" s="56" t="s">
        <v>1707</v>
      </c>
      <c r="T294" s="56" t="s">
        <v>1708</v>
      </c>
      <c r="U294" s="56" t="s">
        <v>37</v>
      </c>
      <c r="V294" s="94">
        <v>39083</v>
      </c>
      <c r="W294" s="25"/>
      <c r="X294" s="29">
        <v>603700994</v>
      </c>
      <c r="Y294" s="59" t="s">
        <v>1709</v>
      </c>
      <c r="Z294" s="56" t="s">
        <v>1710</v>
      </c>
      <c r="AA294" s="56" t="s">
        <v>1648</v>
      </c>
      <c r="AB294" s="117">
        <v>603700994</v>
      </c>
      <c r="AC294" s="31" t="s">
        <v>1709</v>
      </c>
      <c r="AD294" s="29">
        <v>1</v>
      </c>
    </row>
    <row r="295" spans="1:32">
      <c r="A295" s="37" t="s">
        <v>29</v>
      </c>
      <c r="B295" s="37">
        <v>9</v>
      </c>
      <c r="C295" s="37">
        <v>9</v>
      </c>
      <c r="D295" s="59" t="s">
        <v>1197</v>
      </c>
      <c r="E295" s="37">
        <v>8443953</v>
      </c>
      <c r="F295" s="37" t="s">
        <v>52</v>
      </c>
      <c r="G295" s="59" t="s">
        <v>1198</v>
      </c>
      <c r="H295" s="59" t="s">
        <v>93</v>
      </c>
      <c r="I295" s="153">
        <v>0</v>
      </c>
      <c r="J295" s="149">
        <v>1</v>
      </c>
      <c r="K295" s="151">
        <v>45</v>
      </c>
      <c r="L295" s="149">
        <v>1</v>
      </c>
      <c r="M295" s="150">
        <v>1</v>
      </c>
      <c r="N295" s="149">
        <v>0</v>
      </c>
      <c r="O295" s="150">
        <v>0</v>
      </c>
      <c r="P295" s="149">
        <v>1</v>
      </c>
      <c r="Q295" s="149">
        <f t="shared" si="25"/>
        <v>1</v>
      </c>
      <c r="R295" s="59" t="s">
        <v>1436</v>
      </c>
      <c r="S295" s="59" t="s">
        <v>1576</v>
      </c>
      <c r="T295" s="59" t="s">
        <v>1577</v>
      </c>
      <c r="U295" s="59" t="s">
        <v>37</v>
      </c>
      <c r="V295" s="93">
        <v>39083</v>
      </c>
      <c r="W295" s="37"/>
      <c r="X295" s="61">
        <v>774539830</v>
      </c>
      <c r="Y295" s="59" t="s">
        <v>1578</v>
      </c>
      <c r="Z295" s="59" t="s">
        <v>1579</v>
      </c>
      <c r="AA295" s="59" t="s">
        <v>1580</v>
      </c>
      <c r="AB295" s="118">
        <v>774539830</v>
      </c>
      <c r="AC295" s="31" t="s">
        <v>1578</v>
      </c>
      <c r="AD295" s="61">
        <v>1</v>
      </c>
      <c r="AE295" s="19"/>
    </row>
    <row r="296" spans="1:32">
      <c r="A296" s="24" t="s">
        <v>29</v>
      </c>
      <c r="B296" s="24">
        <v>1</v>
      </c>
      <c r="C296" s="24">
        <v>9</v>
      </c>
      <c r="D296" s="56" t="s">
        <v>1605</v>
      </c>
      <c r="E296" s="24">
        <v>8477576</v>
      </c>
      <c r="F296" s="24" t="s">
        <v>52</v>
      </c>
      <c r="G296" s="56" t="s">
        <v>1606</v>
      </c>
      <c r="H296" s="56" t="s">
        <v>33</v>
      </c>
      <c r="I296" s="153">
        <v>0</v>
      </c>
      <c r="J296" s="153">
        <v>10</v>
      </c>
      <c r="K296" s="153">
        <v>1</v>
      </c>
      <c r="L296" s="153">
        <v>10</v>
      </c>
      <c r="M296" s="161">
        <v>3.5</v>
      </c>
      <c r="N296" s="153">
        <v>6</v>
      </c>
      <c r="O296" s="161">
        <v>2.16</v>
      </c>
      <c r="P296" s="153">
        <v>16</v>
      </c>
      <c r="Q296" s="153">
        <v>5.66</v>
      </c>
      <c r="R296" s="56" t="s">
        <v>1436</v>
      </c>
      <c r="S296" s="56" t="s">
        <v>1605</v>
      </c>
      <c r="T296" s="56" t="s">
        <v>1607</v>
      </c>
      <c r="U296" s="56" t="s">
        <v>37</v>
      </c>
      <c r="V296" s="93">
        <v>38900</v>
      </c>
      <c r="W296" s="24"/>
      <c r="X296" s="29">
        <v>222519835</v>
      </c>
      <c r="Y296" s="59" t="s">
        <v>1608</v>
      </c>
      <c r="Z296" s="56" t="s">
        <v>1609</v>
      </c>
      <c r="AA296" s="56" t="s">
        <v>1700</v>
      </c>
      <c r="AB296" s="117">
        <v>607047632</v>
      </c>
      <c r="AC296" s="31" t="s">
        <v>1611</v>
      </c>
      <c r="AD296" s="29">
        <v>1</v>
      </c>
    </row>
    <row r="297" spans="1:32">
      <c r="A297" s="4" t="s">
        <v>29</v>
      </c>
      <c r="B297" s="24">
        <v>1</v>
      </c>
      <c r="C297" s="24">
        <v>9</v>
      </c>
      <c r="D297" s="56" t="s">
        <v>1684</v>
      </c>
      <c r="E297" s="24">
        <v>9382099</v>
      </c>
      <c r="F297" s="82" t="s">
        <v>52</v>
      </c>
      <c r="G297" s="56" t="s">
        <v>1198</v>
      </c>
      <c r="H297" s="56" t="s">
        <v>160</v>
      </c>
      <c r="I297" s="147">
        <v>0</v>
      </c>
      <c r="J297" s="153">
        <v>1</v>
      </c>
      <c r="K297" s="153">
        <v>30</v>
      </c>
      <c r="L297" s="153">
        <v>1</v>
      </c>
      <c r="M297" s="161">
        <v>0.3</v>
      </c>
      <c r="N297" s="153">
        <v>0</v>
      </c>
      <c r="O297" s="161">
        <v>0</v>
      </c>
      <c r="P297" s="153">
        <v>1</v>
      </c>
      <c r="Q297" s="153">
        <v>0.3</v>
      </c>
      <c r="R297" s="56" t="s">
        <v>1436</v>
      </c>
      <c r="S297" s="56" t="s">
        <v>1684</v>
      </c>
      <c r="T297" s="56" t="s">
        <v>1711</v>
      </c>
      <c r="U297" s="56" t="s">
        <v>37</v>
      </c>
      <c r="V297" s="94">
        <v>39083</v>
      </c>
      <c r="W297" s="25"/>
      <c r="X297" s="29">
        <v>472770465</v>
      </c>
      <c r="Y297" s="59" t="s">
        <v>1685</v>
      </c>
      <c r="Z297" s="56" t="s">
        <v>1686</v>
      </c>
      <c r="AA297" s="56" t="s">
        <v>1389</v>
      </c>
      <c r="AB297" s="117" t="s">
        <v>1687</v>
      </c>
      <c r="AC297" s="31" t="s">
        <v>1688</v>
      </c>
      <c r="AD297" s="29">
        <v>2</v>
      </c>
    </row>
    <row r="298" spans="1:32" ht="15" customHeight="1">
      <c r="A298" s="19" t="s">
        <v>29</v>
      </c>
      <c r="B298" s="19">
        <v>12</v>
      </c>
      <c r="C298" s="19">
        <v>1</v>
      </c>
      <c r="D298" s="31" t="s">
        <v>1194</v>
      </c>
      <c r="E298" s="19">
        <v>3811243</v>
      </c>
      <c r="F298" s="19" t="s">
        <v>106</v>
      </c>
      <c r="G298" s="31" t="s">
        <v>1750</v>
      </c>
      <c r="H298" s="31" t="s">
        <v>1758</v>
      </c>
      <c r="I298" s="147">
        <v>29</v>
      </c>
      <c r="J298" s="147"/>
      <c r="K298" s="147"/>
      <c r="L298" s="147">
        <v>8</v>
      </c>
      <c r="M298" s="217">
        <v>5.7</v>
      </c>
      <c r="N298" s="147">
        <v>14</v>
      </c>
      <c r="O298" s="217">
        <v>1.02</v>
      </c>
      <c r="P298" s="147">
        <v>22</v>
      </c>
      <c r="Q298" s="147">
        <v>6.7200000000000006</v>
      </c>
      <c r="R298" s="31" t="s">
        <v>1752</v>
      </c>
      <c r="S298" s="31" t="s">
        <v>1759</v>
      </c>
      <c r="T298" s="31" t="s">
        <v>1760</v>
      </c>
      <c r="U298" s="31" t="s">
        <v>56</v>
      </c>
      <c r="V298" s="95">
        <v>39083</v>
      </c>
      <c r="W298" s="31"/>
      <c r="X298" s="46">
        <v>737703772</v>
      </c>
      <c r="Y298" s="31" t="s">
        <v>1755</v>
      </c>
      <c r="Z298" s="31" t="s">
        <v>1756</v>
      </c>
      <c r="AB298" s="120">
        <v>73770372</v>
      </c>
      <c r="AC298" s="31" t="s">
        <v>1757</v>
      </c>
      <c r="AD298" s="61"/>
    </row>
    <row r="299" spans="1:32" s="137" customFormat="1">
      <c r="A299" s="19" t="s">
        <v>29</v>
      </c>
      <c r="B299" s="19">
        <v>12</v>
      </c>
      <c r="C299" s="19">
        <v>1</v>
      </c>
      <c r="D299" s="31" t="s">
        <v>1194</v>
      </c>
      <c r="E299" s="19">
        <v>6412450</v>
      </c>
      <c r="F299" s="19" t="s">
        <v>106</v>
      </c>
      <c r="G299" s="31" t="s">
        <v>1750</v>
      </c>
      <c r="H299" s="31" t="s">
        <v>1751</v>
      </c>
      <c r="I299" s="147">
        <v>4</v>
      </c>
      <c r="J299" s="147"/>
      <c r="K299" s="147"/>
      <c r="L299" s="147">
        <v>5</v>
      </c>
      <c r="M299" s="217">
        <v>0.8</v>
      </c>
      <c r="N299" s="147">
        <v>13</v>
      </c>
      <c r="O299" s="217">
        <v>0.17</v>
      </c>
      <c r="P299" s="147">
        <v>18</v>
      </c>
      <c r="Q299" s="147">
        <v>0.97000000000000008</v>
      </c>
      <c r="R299" s="31" t="s">
        <v>1752</v>
      </c>
      <c r="S299" s="31" t="s">
        <v>1753</v>
      </c>
      <c r="T299" s="31" t="s">
        <v>1754</v>
      </c>
      <c r="U299" s="31" t="s">
        <v>56</v>
      </c>
      <c r="V299" s="95">
        <v>40909</v>
      </c>
      <c r="W299" s="31"/>
      <c r="X299" s="46">
        <v>737703772</v>
      </c>
      <c r="Y299" s="31" t="s">
        <v>1755</v>
      </c>
      <c r="Z299" s="31" t="s">
        <v>1756</v>
      </c>
      <c r="AA299" s="60"/>
      <c r="AB299" s="120">
        <v>737703772</v>
      </c>
      <c r="AC299" s="31" t="s">
        <v>1757</v>
      </c>
      <c r="AD299" s="61"/>
    </row>
    <row r="300" spans="1:32">
      <c r="A300" s="8" t="s">
        <v>29</v>
      </c>
      <c r="B300" s="17">
        <v>5</v>
      </c>
      <c r="C300" s="17">
        <v>1</v>
      </c>
      <c r="D300" s="22" t="s">
        <v>142</v>
      </c>
      <c r="E300" s="8">
        <v>1542857</v>
      </c>
      <c r="F300" s="8" t="s">
        <v>106</v>
      </c>
      <c r="G300" s="22" t="s">
        <v>152</v>
      </c>
      <c r="H300" s="22" t="s">
        <v>153</v>
      </c>
      <c r="I300" s="148">
        <v>18</v>
      </c>
      <c r="J300" s="148"/>
      <c r="K300" s="152">
        <v>0</v>
      </c>
      <c r="L300" s="149">
        <v>12</v>
      </c>
      <c r="M300" s="150">
        <v>11.1</v>
      </c>
      <c r="N300" s="149">
        <v>19</v>
      </c>
      <c r="O300" s="150">
        <v>6.78</v>
      </c>
      <c r="P300" s="149">
        <f t="shared" ref="P300:P308" si="27">SUM(L300,N300)</f>
        <v>31</v>
      </c>
      <c r="Q300" s="149">
        <f t="shared" ref="Q300:Q308" si="28">SUM(M300,O300)</f>
        <v>17.88</v>
      </c>
      <c r="R300" s="22" t="s">
        <v>155</v>
      </c>
      <c r="S300" s="22" t="s">
        <v>156</v>
      </c>
      <c r="T300" s="22" t="s">
        <v>157</v>
      </c>
      <c r="U300" s="22" t="s">
        <v>56</v>
      </c>
      <c r="V300" s="98">
        <v>39083</v>
      </c>
      <c r="W300" s="16"/>
      <c r="X300" s="7">
        <v>739322724</v>
      </c>
      <c r="Y300" s="22" t="s">
        <v>57</v>
      </c>
      <c r="Z300" s="22" t="s">
        <v>149</v>
      </c>
      <c r="AA300" s="22" t="s">
        <v>150</v>
      </c>
      <c r="AB300" s="99">
        <v>739322724</v>
      </c>
      <c r="AC300" s="22" t="s">
        <v>151</v>
      </c>
      <c r="AD300" s="7">
        <v>18</v>
      </c>
      <c r="AE300" s="19"/>
    </row>
    <row r="301" spans="1:32" ht="15" customHeight="1">
      <c r="A301" s="19" t="s">
        <v>29</v>
      </c>
      <c r="B301" s="8">
        <v>5</v>
      </c>
      <c r="C301" s="8">
        <v>1</v>
      </c>
      <c r="D301" s="22" t="s">
        <v>169</v>
      </c>
      <c r="E301" s="8">
        <v>2833408</v>
      </c>
      <c r="F301" s="85" t="s">
        <v>106</v>
      </c>
      <c r="G301" s="22" t="s">
        <v>159</v>
      </c>
      <c r="H301" s="22" t="s">
        <v>160</v>
      </c>
      <c r="I301" s="149">
        <v>54</v>
      </c>
      <c r="J301" s="149"/>
      <c r="K301" s="149">
        <v>0</v>
      </c>
      <c r="L301" s="149">
        <v>26</v>
      </c>
      <c r="M301" s="150">
        <v>23.65</v>
      </c>
      <c r="N301" s="149">
        <v>14</v>
      </c>
      <c r="O301" s="150">
        <v>12</v>
      </c>
      <c r="P301" s="149">
        <f t="shared" si="27"/>
        <v>40</v>
      </c>
      <c r="Q301" s="149">
        <f t="shared" si="28"/>
        <v>35.65</v>
      </c>
      <c r="R301" s="22" t="s">
        <v>155</v>
      </c>
      <c r="S301" s="22" t="s">
        <v>169</v>
      </c>
      <c r="T301" s="22" t="s">
        <v>170</v>
      </c>
      <c r="U301" s="22" t="s">
        <v>56</v>
      </c>
      <c r="V301" s="98">
        <v>39083</v>
      </c>
      <c r="W301" s="16"/>
      <c r="X301" s="7">
        <v>412581183</v>
      </c>
      <c r="Y301" s="22" t="s">
        <v>171</v>
      </c>
      <c r="Z301" s="22" t="s">
        <v>172</v>
      </c>
      <c r="AA301" s="22" t="s">
        <v>118</v>
      </c>
      <c r="AB301" s="99">
        <v>412581183</v>
      </c>
      <c r="AC301" s="22" t="s">
        <v>173</v>
      </c>
      <c r="AD301" s="7">
        <v>55</v>
      </c>
    </row>
    <row r="302" spans="1:32" ht="15" customHeight="1">
      <c r="A302" s="8" t="s">
        <v>29</v>
      </c>
      <c r="B302" s="17">
        <v>5</v>
      </c>
      <c r="C302" s="17">
        <v>1</v>
      </c>
      <c r="D302" s="50" t="s">
        <v>166</v>
      </c>
      <c r="E302" s="8">
        <v>3899971</v>
      </c>
      <c r="F302" s="87" t="s">
        <v>106</v>
      </c>
      <c r="G302" s="22" t="s">
        <v>159</v>
      </c>
      <c r="H302" s="22" t="s">
        <v>160</v>
      </c>
      <c r="I302" s="148">
        <v>48</v>
      </c>
      <c r="J302" s="148"/>
      <c r="K302" s="152">
        <v>0</v>
      </c>
      <c r="L302" s="149">
        <v>16</v>
      </c>
      <c r="M302" s="150">
        <v>16.100000000000001</v>
      </c>
      <c r="N302" s="149">
        <v>13</v>
      </c>
      <c r="O302" s="150">
        <v>13</v>
      </c>
      <c r="P302" s="149">
        <f t="shared" si="27"/>
        <v>29</v>
      </c>
      <c r="Q302" s="149">
        <f t="shared" si="28"/>
        <v>29.1</v>
      </c>
      <c r="R302" s="22" t="s">
        <v>155</v>
      </c>
      <c r="S302" s="22" t="s">
        <v>167</v>
      </c>
      <c r="T302" s="22" t="s">
        <v>168</v>
      </c>
      <c r="U302" s="22" t="s">
        <v>56</v>
      </c>
      <c r="V302" s="98">
        <v>39083</v>
      </c>
      <c r="W302" s="16"/>
      <c r="X302" s="7">
        <v>412555104</v>
      </c>
      <c r="Y302" s="22" t="s">
        <v>165</v>
      </c>
      <c r="Z302" s="22" t="s">
        <v>164</v>
      </c>
      <c r="AA302" s="22" t="s">
        <v>118</v>
      </c>
      <c r="AB302" s="99">
        <v>603110880</v>
      </c>
      <c r="AC302" s="22" t="s">
        <v>165</v>
      </c>
      <c r="AD302" s="7">
        <v>52</v>
      </c>
    </row>
    <row r="303" spans="1:32" ht="15" customHeight="1">
      <c r="A303" s="8" t="s">
        <v>29</v>
      </c>
      <c r="B303" s="17">
        <v>5</v>
      </c>
      <c r="C303" s="17">
        <v>1</v>
      </c>
      <c r="D303" s="50" t="s">
        <v>158</v>
      </c>
      <c r="E303" s="8">
        <v>8791049</v>
      </c>
      <c r="F303" s="87" t="s">
        <v>106</v>
      </c>
      <c r="G303" s="22" t="s">
        <v>159</v>
      </c>
      <c r="H303" s="22" t="s">
        <v>160</v>
      </c>
      <c r="I303" s="148">
        <v>48</v>
      </c>
      <c r="J303" s="148"/>
      <c r="K303" s="152">
        <v>0</v>
      </c>
      <c r="L303" s="149">
        <v>17</v>
      </c>
      <c r="M303" s="150">
        <v>17</v>
      </c>
      <c r="N303" s="149">
        <v>10</v>
      </c>
      <c r="O303" s="150">
        <v>10</v>
      </c>
      <c r="P303" s="149">
        <f t="shared" si="27"/>
        <v>27</v>
      </c>
      <c r="Q303" s="149">
        <f t="shared" si="28"/>
        <v>27</v>
      </c>
      <c r="R303" s="22" t="s">
        <v>155</v>
      </c>
      <c r="S303" s="22" t="s">
        <v>161</v>
      </c>
      <c r="T303" s="22" t="s">
        <v>162</v>
      </c>
      <c r="U303" s="22" t="s">
        <v>56</v>
      </c>
      <c r="V303" s="98">
        <v>40179</v>
      </c>
      <c r="W303" s="16"/>
      <c r="X303" s="7">
        <v>412582868</v>
      </c>
      <c r="Y303" s="22" t="s">
        <v>163</v>
      </c>
      <c r="Z303" s="22" t="s">
        <v>164</v>
      </c>
      <c r="AA303" s="22" t="s">
        <v>118</v>
      </c>
      <c r="AB303" s="99">
        <v>603110880</v>
      </c>
      <c r="AC303" s="22" t="s">
        <v>165</v>
      </c>
      <c r="AD303" s="7">
        <v>53</v>
      </c>
    </row>
    <row r="304" spans="1:32" ht="15" customHeight="1">
      <c r="A304" s="8" t="s">
        <v>29</v>
      </c>
      <c r="B304" s="17">
        <v>5</v>
      </c>
      <c r="C304" s="17">
        <v>1</v>
      </c>
      <c r="D304" s="22" t="s">
        <v>174</v>
      </c>
      <c r="E304" s="8">
        <v>2682796</v>
      </c>
      <c r="F304" s="8" t="s">
        <v>106</v>
      </c>
      <c r="G304" s="22" t="s">
        <v>175</v>
      </c>
      <c r="H304" s="22" t="s">
        <v>129</v>
      </c>
      <c r="I304" s="148">
        <v>65</v>
      </c>
      <c r="J304" s="148"/>
      <c r="K304" s="152">
        <v>0</v>
      </c>
      <c r="L304" s="149">
        <v>26</v>
      </c>
      <c r="M304" s="150">
        <v>24.51</v>
      </c>
      <c r="N304" s="149">
        <v>32</v>
      </c>
      <c r="O304" s="150">
        <v>17.89</v>
      </c>
      <c r="P304" s="149">
        <f t="shared" si="27"/>
        <v>58</v>
      </c>
      <c r="Q304" s="149">
        <f t="shared" si="28"/>
        <v>42.400000000000006</v>
      </c>
      <c r="R304" s="51" t="s">
        <v>176</v>
      </c>
      <c r="S304" s="22" t="s">
        <v>177</v>
      </c>
      <c r="T304" s="22" t="s">
        <v>178</v>
      </c>
      <c r="U304" s="22" t="s">
        <v>56</v>
      </c>
      <c r="V304" s="98">
        <v>39083</v>
      </c>
      <c r="W304" s="16"/>
      <c r="X304" s="7">
        <v>412526662</v>
      </c>
      <c r="Y304" s="22" t="s">
        <v>57</v>
      </c>
      <c r="Z304" s="22" t="s">
        <v>179</v>
      </c>
      <c r="AA304" s="22" t="s">
        <v>180</v>
      </c>
      <c r="AB304" s="99">
        <v>412526662</v>
      </c>
      <c r="AC304" s="22" t="s">
        <v>57</v>
      </c>
      <c r="AD304" s="7">
        <v>65</v>
      </c>
    </row>
    <row r="305" spans="1:32" s="92" customFormat="1">
      <c r="A305" s="8" t="s">
        <v>29</v>
      </c>
      <c r="B305" s="17">
        <v>5</v>
      </c>
      <c r="C305" s="17">
        <v>1</v>
      </c>
      <c r="D305" s="22" t="s">
        <v>91</v>
      </c>
      <c r="E305" s="8">
        <v>4578763</v>
      </c>
      <c r="F305" s="8" t="s">
        <v>106</v>
      </c>
      <c r="G305" s="22" t="s">
        <v>175</v>
      </c>
      <c r="H305" s="22" t="s">
        <v>129</v>
      </c>
      <c r="I305" s="148">
        <v>68</v>
      </c>
      <c r="J305" s="148"/>
      <c r="K305" s="152">
        <v>0</v>
      </c>
      <c r="L305" s="149">
        <v>18</v>
      </c>
      <c r="M305" s="150">
        <v>17.88</v>
      </c>
      <c r="N305" s="149">
        <v>16</v>
      </c>
      <c r="O305" s="150">
        <v>15.45</v>
      </c>
      <c r="P305" s="149">
        <f t="shared" si="27"/>
        <v>34</v>
      </c>
      <c r="Q305" s="149">
        <f t="shared" si="28"/>
        <v>33.33</v>
      </c>
      <c r="R305" s="51" t="s">
        <v>176</v>
      </c>
      <c r="S305" s="22" t="s">
        <v>91</v>
      </c>
      <c r="T305" s="22" t="s">
        <v>94</v>
      </c>
      <c r="U305" s="22" t="s">
        <v>56</v>
      </c>
      <c r="V305" s="98">
        <v>39083</v>
      </c>
      <c r="W305" s="16"/>
      <c r="X305" s="7">
        <v>412582878</v>
      </c>
      <c r="Y305" s="22" t="s">
        <v>95</v>
      </c>
      <c r="Z305" s="22" t="s">
        <v>181</v>
      </c>
      <c r="AA305" s="22" t="s">
        <v>118</v>
      </c>
      <c r="AB305" s="99">
        <v>412582878</v>
      </c>
      <c r="AC305" s="22" t="s">
        <v>95</v>
      </c>
      <c r="AD305" s="7">
        <v>68</v>
      </c>
    </row>
    <row r="306" spans="1:32">
      <c r="A306" s="19" t="s">
        <v>29</v>
      </c>
      <c r="B306" s="8">
        <v>5</v>
      </c>
      <c r="C306" s="8">
        <v>1</v>
      </c>
      <c r="D306" s="22" t="s">
        <v>169</v>
      </c>
      <c r="E306" s="8">
        <v>6837343</v>
      </c>
      <c r="F306" s="85" t="s">
        <v>106</v>
      </c>
      <c r="G306" s="22" t="s">
        <v>175</v>
      </c>
      <c r="H306" s="22" t="s">
        <v>129</v>
      </c>
      <c r="I306" s="149">
        <v>4</v>
      </c>
      <c r="J306" s="149"/>
      <c r="K306" s="149">
        <v>0</v>
      </c>
      <c r="L306" s="149">
        <v>18</v>
      </c>
      <c r="M306" s="150">
        <v>1.45</v>
      </c>
      <c r="N306" s="149">
        <v>14</v>
      </c>
      <c r="O306" s="150">
        <v>1</v>
      </c>
      <c r="P306" s="149">
        <f t="shared" si="27"/>
        <v>32</v>
      </c>
      <c r="Q306" s="149">
        <f t="shared" si="28"/>
        <v>2.4500000000000002</v>
      </c>
      <c r="R306" s="51" t="s">
        <v>176</v>
      </c>
      <c r="S306" s="22" t="s">
        <v>169</v>
      </c>
      <c r="T306" s="22" t="s">
        <v>170</v>
      </c>
      <c r="U306" s="22" t="s">
        <v>56</v>
      </c>
      <c r="V306" s="98">
        <v>41030</v>
      </c>
      <c r="W306" s="16"/>
      <c r="X306" s="7">
        <v>412581183</v>
      </c>
      <c r="Y306" s="22" t="s">
        <v>171</v>
      </c>
      <c r="Z306" s="22" t="s">
        <v>172</v>
      </c>
      <c r="AA306" s="22" t="s">
        <v>118</v>
      </c>
      <c r="AB306" s="99">
        <v>412581183</v>
      </c>
      <c r="AC306" s="22" t="s">
        <v>173</v>
      </c>
      <c r="AD306" s="7">
        <v>3</v>
      </c>
    </row>
    <row r="307" spans="1:32" ht="18" customHeight="1">
      <c r="A307" s="8" t="s">
        <v>29</v>
      </c>
      <c r="B307" s="17">
        <v>5</v>
      </c>
      <c r="C307" s="17">
        <v>1</v>
      </c>
      <c r="D307" s="22" t="s">
        <v>186</v>
      </c>
      <c r="E307" s="8">
        <v>7629312</v>
      </c>
      <c r="F307" s="8" t="s">
        <v>106</v>
      </c>
      <c r="G307" s="22" t="s">
        <v>187</v>
      </c>
      <c r="H307" s="22" t="s">
        <v>44</v>
      </c>
      <c r="I307" s="148">
        <v>29</v>
      </c>
      <c r="J307" s="148"/>
      <c r="K307" s="152">
        <v>0</v>
      </c>
      <c r="L307" s="149">
        <v>12</v>
      </c>
      <c r="M307" s="150">
        <v>6.75</v>
      </c>
      <c r="N307" s="149">
        <v>2</v>
      </c>
      <c r="O307" s="150">
        <v>0.3</v>
      </c>
      <c r="P307" s="149">
        <f t="shared" si="27"/>
        <v>14</v>
      </c>
      <c r="Q307" s="149">
        <f t="shared" si="28"/>
        <v>7.05</v>
      </c>
      <c r="R307" s="22" t="s">
        <v>183</v>
      </c>
      <c r="S307" s="22" t="s">
        <v>186</v>
      </c>
      <c r="T307" s="22" t="s">
        <v>188</v>
      </c>
      <c r="U307" s="22" t="s">
        <v>111</v>
      </c>
      <c r="V307" s="98">
        <v>39814</v>
      </c>
      <c r="W307" s="16"/>
      <c r="X307" s="7">
        <v>412582602</v>
      </c>
      <c r="Y307" s="22" t="s">
        <v>189</v>
      </c>
      <c r="Z307" s="22" t="s">
        <v>190</v>
      </c>
      <c r="AA307" s="22" t="s">
        <v>89</v>
      </c>
      <c r="AB307" s="99" t="s">
        <v>191</v>
      </c>
      <c r="AC307" s="22" t="s">
        <v>189</v>
      </c>
      <c r="AD307" s="7">
        <v>28</v>
      </c>
      <c r="AE307" s="22"/>
      <c r="AF307" s="22"/>
    </row>
    <row r="308" spans="1:32">
      <c r="A308" s="8" t="s">
        <v>29</v>
      </c>
      <c r="B308" s="17">
        <v>5</v>
      </c>
      <c r="C308" s="17">
        <v>1</v>
      </c>
      <c r="D308" s="22" t="s">
        <v>142</v>
      </c>
      <c r="E308" s="8">
        <v>9923023</v>
      </c>
      <c r="F308" s="8" t="s">
        <v>106</v>
      </c>
      <c r="G308" s="22" t="s">
        <v>182</v>
      </c>
      <c r="H308" s="22" t="s">
        <v>129</v>
      </c>
      <c r="I308" s="148">
        <v>36</v>
      </c>
      <c r="J308" s="148"/>
      <c r="K308" s="152">
        <v>0</v>
      </c>
      <c r="L308" s="149">
        <v>17</v>
      </c>
      <c r="M308" s="150">
        <v>14.49</v>
      </c>
      <c r="N308" s="149">
        <v>31</v>
      </c>
      <c r="O308" s="150">
        <v>10.53</v>
      </c>
      <c r="P308" s="149">
        <f t="shared" si="27"/>
        <v>48</v>
      </c>
      <c r="Q308" s="149">
        <f t="shared" si="28"/>
        <v>25.02</v>
      </c>
      <c r="R308" s="22" t="s">
        <v>183</v>
      </c>
      <c r="S308" s="22" t="s">
        <v>184</v>
      </c>
      <c r="T308" s="22" t="s">
        <v>185</v>
      </c>
      <c r="U308" s="22" t="s">
        <v>56</v>
      </c>
      <c r="V308" s="98">
        <v>40695</v>
      </c>
      <c r="W308" s="16"/>
      <c r="X308" s="7">
        <v>412526662</v>
      </c>
      <c r="Y308" s="22" t="s">
        <v>57</v>
      </c>
      <c r="Z308" s="22" t="s">
        <v>179</v>
      </c>
      <c r="AA308" s="22" t="s">
        <v>180</v>
      </c>
      <c r="AB308" s="99">
        <v>412526662</v>
      </c>
      <c r="AC308" s="22" t="s">
        <v>57</v>
      </c>
      <c r="AD308" s="7">
        <v>36</v>
      </c>
      <c r="AE308" s="22"/>
      <c r="AF308" s="22"/>
    </row>
    <row r="309" spans="1:32">
      <c r="A309" s="19" t="s">
        <v>29</v>
      </c>
      <c r="B309" s="19">
        <v>5</v>
      </c>
      <c r="C309" s="19">
        <v>1</v>
      </c>
      <c r="D309" s="31" t="s">
        <v>1194</v>
      </c>
      <c r="E309" s="19">
        <v>5463800</v>
      </c>
      <c r="F309" s="19" t="s">
        <v>106</v>
      </c>
      <c r="G309" s="31" t="s">
        <v>531</v>
      </c>
      <c r="H309" s="31" t="s">
        <v>153</v>
      </c>
      <c r="I309" s="147">
        <v>27</v>
      </c>
      <c r="J309" s="147"/>
      <c r="K309" s="147"/>
      <c r="L309" s="147">
        <v>27</v>
      </c>
      <c r="M309" s="217">
        <v>21</v>
      </c>
      <c r="N309" s="147">
        <v>17</v>
      </c>
      <c r="O309" s="217">
        <v>2.59</v>
      </c>
      <c r="P309" s="147">
        <v>44</v>
      </c>
      <c r="Q309" s="147">
        <v>23.59</v>
      </c>
      <c r="R309" s="31" t="s">
        <v>1744</v>
      </c>
      <c r="S309" s="31" t="s">
        <v>1744</v>
      </c>
      <c r="T309" s="31" t="s">
        <v>1745</v>
      </c>
      <c r="U309" s="31" t="s">
        <v>56</v>
      </c>
      <c r="V309" s="95">
        <v>41044</v>
      </c>
      <c r="W309" s="31"/>
      <c r="X309" s="46">
        <v>734390745</v>
      </c>
      <c r="Y309" s="31" t="s">
        <v>57</v>
      </c>
      <c r="Z309" s="31" t="s">
        <v>1746</v>
      </c>
      <c r="AB309" s="120">
        <v>734390745</v>
      </c>
      <c r="AC309" s="31" t="s">
        <v>1747</v>
      </c>
      <c r="AD309" s="61"/>
    </row>
    <row r="310" spans="1:32" ht="18" customHeight="1">
      <c r="A310" s="19" t="s">
        <v>29</v>
      </c>
      <c r="B310" s="19">
        <v>5</v>
      </c>
      <c r="C310" s="19">
        <v>1</v>
      </c>
      <c r="D310" s="31" t="s">
        <v>1748</v>
      </c>
      <c r="E310" s="19">
        <v>5807228</v>
      </c>
      <c r="F310" s="19" t="s">
        <v>106</v>
      </c>
      <c r="G310" s="31" t="s">
        <v>1741</v>
      </c>
      <c r="H310" s="31" t="s">
        <v>93</v>
      </c>
      <c r="I310" s="147">
        <v>10</v>
      </c>
      <c r="J310" s="147"/>
      <c r="K310" s="147"/>
      <c r="L310" s="147">
        <v>4</v>
      </c>
      <c r="M310" s="217">
        <v>4</v>
      </c>
      <c r="N310" s="147">
        <v>4</v>
      </c>
      <c r="O310" s="217">
        <v>0.4</v>
      </c>
      <c r="P310" s="147">
        <v>8</v>
      </c>
      <c r="Q310" s="147">
        <v>4.4000000000000004</v>
      </c>
      <c r="R310" s="31" t="s">
        <v>1744</v>
      </c>
      <c r="S310" s="31" t="s">
        <v>1748</v>
      </c>
      <c r="T310" s="31" t="s">
        <v>1749</v>
      </c>
      <c r="U310" s="31"/>
      <c r="V310" s="95">
        <v>41640</v>
      </c>
      <c r="W310" s="31"/>
      <c r="X310" s="46">
        <v>412547600</v>
      </c>
      <c r="Y310" s="31" t="s">
        <v>1266</v>
      </c>
      <c r="Z310" s="22" t="s">
        <v>2711</v>
      </c>
      <c r="AA310" s="31"/>
      <c r="AB310" s="120"/>
      <c r="AC310" s="31"/>
      <c r="AD310" s="61"/>
    </row>
    <row r="311" spans="1:32" ht="18" customHeight="1">
      <c r="A311" s="5" t="s">
        <v>741</v>
      </c>
      <c r="B311" s="5">
        <v>0</v>
      </c>
      <c r="C311" s="5">
        <v>1</v>
      </c>
      <c r="D311" s="181" t="s">
        <v>2727</v>
      </c>
      <c r="E311" s="92">
        <v>7256389</v>
      </c>
      <c r="F311" s="5" t="s">
        <v>106</v>
      </c>
      <c r="G311" s="60" t="s">
        <v>2728</v>
      </c>
      <c r="H311" s="31" t="s">
        <v>144</v>
      </c>
      <c r="I311" s="147">
        <v>9</v>
      </c>
      <c r="J311" s="147"/>
      <c r="K311" s="147"/>
      <c r="L311" s="147">
        <v>4</v>
      </c>
      <c r="M311" s="217">
        <v>4</v>
      </c>
      <c r="N311" s="147"/>
      <c r="O311" s="217"/>
      <c r="P311" s="147">
        <f>L311+N311</f>
        <v>4</v>
      </c>
      <c r="Q311" s="147">
        <f t="shared" ref="Q311:Q340" si="29">SUM(M311,O311)</f>
        <v>4</v>
      </c>
      <c r="R311" s="181" t="s">
        <v>2729</v>
      </c>
      <c r="S311" s="181" t="s">
        <v>1744</v>
      </c>
      <c r="T311" s="181" t="s">
        <v>2730</v>
      </c>
      <c r="U311" s="92" t="s">
        <v>2731</v>
      </c>
      <c r="V311" s="182">
        <v>41852</v>
      </c>
      <c r="X311" s="207">
        <v>412555104</v>
      </c>
      <c r="Y311" s="60" t="s">
        <v>164</v>
      </c>
    </row>
    <row r="312" spans="1:32" ht="15" customHeight="1">
      <c r="A312" s="18" t="s">
        <v>71</v>
      </c>
      <c r="B312" s="17">
        <v>5</v>
      </c>
      <c r="C312" s="17">
        <v>1</v>
      </c>
      <c r="D312" s="22" t="s">
        <v>105</v>
      </c>
      <c r="E312" s="8">
        <v>3618024</v>
      </c>
      <c r="F312" s="8" t="s">
        <v>106</v>
      </c>
      <c r="G312" s="22" t="s">
        <v>107</v>
      </c>
      <c r="H312" s="22" t="s">
        <v>44</v>
      </c>
      <c r="I312" s="148">
        <v>9</v>
      </c>
      <c r="J312" s="148"/>
      <c r="K312" s="148">
        <v>0</v>
      </c>
      <c r="L312" s="149">
        <v>7</v>
      </c>
      <c r="M312" s="150">
        <v>6.5</v>
      </c>
      <c r="N312" s="149">
        <v>2</v>
      </c>
      <c r="O312" s="150">
        <v>1.33</v>
      </c>
      <c r="P312" s="147">
        <f>L312+N312</f>
        <v>9</v>
      </c>
      <c r="Q312" s="149">
        <f t="shared" si="29"/>
        <v>7.83</v>
      </c>
      <c r="R312" s="51" t="s">
        <v>108</v>
      </c>
      <c r="S312" s="22" t="s">
        <v>109</v>
      </c>
      <c r="T312" s="22" t="s">
        <v>110</v>
      </c>
      <c r="U312" s="22" t="s">
        <v>111</v>
      </c>
      <c r="V312" s="98">
        <v>41791</v>
      </c>
      <c r="W312" s="16"/>
      <c r="X312" s="7">
        <v>412517062</v>
      </c>
      <c r="Y312" s="59" t="s">
        <v>48</v>
      </c>
      <c r="Z312" s="22" t="s">
        <v>112</v>
      </c>
      <c r="AA312" s="22" t="s">
        <v>80</v>
      </c>
      <c r="AB312" s="99">
        <v>412517062</v>
      </c>
      <c r="AC312" s="31" t="s">
        <v>48</v>
      </c>
      <c r="AD312" s="7">
        <v>9</v>
      </c>
    </row>
    <row r="313" spans="1:32" ht="15" customHeight="1">
      <c r="A313" s="24" t="s">
        <v>29</v>
      </c>
      <c r="B313" s="24">
        <v>5</v>
      </c>
      <c r="C313" s="24">
        <v>1</v>
      </c>
      <c r="D313" s="56" t="s">
        <v>99</v>
      </c>
      <c r="E313" s="24">
        <v>3635249</v>
      </c>
      <c r="F313" s="24" t="s">
        <v>106</v>
      </c>
      <c r="G313" s="56" t="s">
        <v>152</v>
      </c>
      <c r="H313" s="56" t="s">
        <v>2638</v>
      </c>
      <c r="I313" s="153">
        <v>9</v>
      </c>
      <c r="J313" s="153"/>
      <c r="K313" s="153">
        <v>0</v>
      </c>
      <c r="L313" s="153">
        <v>10</v>
      </c>
      <c r="M313" s="161">
        <v>10</v>
      </c>
      <c r="N313" s="153">
        <v>4</v>
      </c>
      <c r="O313" s="161">
        <v>4</v>
      </c>
      <c r="P313" s="147">
        <f>L313+N313</f>
        <v>14</v>
      </c>
      <c r="Q313" s="153">
        <f t="shared" si="29"/>
        <v>14</v>
      </c>
      <c r="R313" s="56" t="s">
        <v>108</v>
      </c>
      <c r="S313" s="56" t="s">
        <v>99</v>
      </c>
      <c r="T313" s="56" t="s">
        <v>101</v>
      </c>
      <c r="U313" s="56" t="s">
        <v>102</v>
      </c>
      <c r="V313" s="93">
        <v>41852</v>
      </c>
      <c r="W313" s="24"/>
      <c r="X313" s="29">
        <v>605769962</v>
      </c>
      <c r="Y313" s="59" t="s">
        <v>103</v>
      </c>
      <c r="Z313" s="56" t="s">
        <v>104</v>
      </c>
      <c r="AA313" s="56" t="s">
        <v>80</v>
      </c>
      <c r="AB313" s="117">
        <v>605769962</v>
      </c>
      <c r="AC313" s="56" t="s">
        <v>103</v>
      </c>
      <c r="AD313" s="7"/>
    </row>
    <row r="314" spans="1:32" ht="15" customHeight="1">
      <c r="A314" s="24" t="s">
        <v>29</v>
      </c>
      <c r="B314" s="24">
        <v>5</v>
      </c>
      <c r="C314" s="24">
        <v>1</v>
      </c>
      <c r="D314" s="56" t="s">
        <v>113</v>
      </c>
      <c r="E314" s="24">
        <v>8363222</v>
      </c>
      <c r="F314" s="24" t="s">
        <v>106</v>
      </c>
      <c r="G314" s="56" t="s">
        <v>114</v>
      </c>
      <c r="H314" s="56" t="s">
        <v>93</v>
      </c>
      <c r="I314" s="153">
        <v>13</v>
      </c>
      <c r="J314" s="153"/>
      <c r="K314" s="153">
        <v>0</v>
      </c>
      <c r="L314" s="153">
        <v>9</v>
      </c>
      <c r="M314" s="161">
        <v>7.5</v>
      </c>
      <c r="N314" s="153">
        <v>7</v>
      </c>
      <c r="O314" s="161">
        <v>6</v>
      </c>
      <c r="P314" s="147">
        <f>L314+N314</f>
        <v>16</v>
      </c>
      <c r="Q314" s="153">
        <f t="shared" si="29"/>
        <v>13.5</v>
      </c>
      <c r="R314" s="56" t="s">
        <v>108</v>
      </c>
      <c r="S314" s="56" t="s">
        <v>2660</v>
      </c>
      <c r="T314" s="56" t="s">
        <v>115</v>
      </c>
      <c r="U314" s="56" t="s">
        <v>37</v>
      </c>
      <c r="V314" s="93">
        <v>39083</v>
      </c>
      <c r="W314" s="24"/>
      <c r="X314" s="29">
        <v>412514984</v>
      </c>
      <c r="Y314" s="56" t="s">
        <v>116</v>
      </c>
      <c r="Z314" s="56" t="s">
        <v>117</v>
      </c>
      <c r="AA314" s="56" t="s">
        <v>118</v>
      </c>
      <c r="AB314" s="117" t="s">
        <v>119</v>
      </c>
      <c r="AC314" s="56" t="s">
        <v>116</v>
      </c>
      <c r="AD314" s="7">
        <v>13</v>
      </c>
      <c r="AE314" s="8"/>
    </row>
    <row r="315" spans="1:32">
      <c r="A315" s="17" t="s">
        <v>29</v>
      </c>
      <c r="B315" s="17">
        <v>5</v>
      </c>
      <c r="C315" s="17">
        <v>1</v>
      </c>
      <c r="D315" s="45" t="s">
        <v>120</v>
      </c>
      <c r="E315" s="17">
        <v>9558522</v>
      </c>
      <c r="F315" s="8" t="s">
        <v>106</v>
      </c>
      <c r="G315" s="22" t="s">
        <v>121</v>
      </c>
      <c r="H315" s="22" t="s">
        <v>93</v>
      </c>
      <c r="I315" s="148">
        <v>16</v>
      </c>
      <c r="J315" s="148"/>
      <c r="K315" s="148">
        <v>0</v>
      </c>
      <c r="L315" s="149">
        <v>10</v>
      </c>
      <c r="M315" s="150">
        <v>9.25</v>
      </c>
      <c r="N315" s="149">
        <v>5</v>
      </c>
      <c r="O315" s="150">
        <v>3</v>
      </c>
      <c r="P315" s="149">
        <f>SUM(L315,N315)</f>
        <v>15</v>
      </c>
      <c r="Q315" s="149">
        <f t="shared" si="29"/>
        <v>12.25</v>
      </c>
      <c r="R315" s="51" t="s">
        <v>108</v>
      </c>
      <c r="S315" s="22" t="s">
        <v>122</v>
      </c>
      <c r="T315" s="22" t="s">
        <v>123</v>
      </c>
      <c r="U315" s="22" t="s">
        <v>102</v>
      </c>
      <c r="V315" s="98">
        <v>40391</v>
      </c>
      <c r="W315" s="16"/>
      <c r="X315" s="7" t="s">
        <v>124</v>
      </c>
      <c r="Y315" s="59" t="s">
        <v>125</v>
      </c>
      <c r="Z315" s="22" t="s">
        <v>126</v>
      </c>
      <c r="AA315" s="22" t="s">
        <v>127</v>
      </c>
      <c r="AB315" s="99" t="s">
        <v>124</v>
      </c>
      <c r="AC315" s="31" t="s">
        <v>125</v>
      </c>
      <c r="AD315" s="7">
        <v>6</v>
      </c>
      <c r="AE315" s="31"/>
    </row>
    <row r="316" spans="1:32">
      <c r="A316" s="19" t="s">
        <v>29</v>
      </c>
      <c r="B316" s="19">
        <v>7</v>
      </c>
      <c r="C316" s="19">
        <v>2</v>
      </c>
      <c r="D316" s="31" t="s">
        <v>225</v>
      </c>
      <c r="E316" s="19">
        <v>2231626</v>
      </c>
      <c r="F316" s="19" t="s">
        <v>106</v>
      </c>
      <c r="G316" s="31" t="s">
        <v>1807</v>
      </c>
      <c r="H316" s="31" t="s">
        <v>1794</v>
      </c>
      <c r="I316" s="147">
        <v>4</v>
      </c>
      <c r="J316" s="147"/>
      <c r="K316" s="147"/>
      <c r="L316" s="147">
        <v>1</v>
      </c>
      <c r="M316" s="217">
        <v>0.25</v>
      </c>
      <c r="N316" s="147">
        <v>5</v>
      </c>
      <c r="O316" s="217">
        <v>0.3</v>
      </c>
      <c r="P316" s="147">
        <v>6</v>
      </c>
      <c r="Q316" s="149">
        <f t="shared" si="29"/>
        <v>0.55000000000000004</v>
      </c>
      <c r="R316" s="31" t="s">
        <v>1752</v>
      </c>
      <c r="S316" s="31" t="s">
        <v>225</v>
      </c>
      <c r="T316" s="31" t="s">
        <v>226</v>
      </c>
      <c r="U316" s="31" t="s">
        <v>56</v>
      </c>
      <c r="V316" s="95">
        <v>39083</v>
      </c>
      <c r="W316" s="31"/>
      <c r="X316" s="46">
        <v>474699700</v>
      </c>
      <c r="Y316" s="59" t="s">
        <v>227</v>
      </c>
      <c r="Z316" s="31" t="s">
        <v>229</v>
      </c>
      <c r="AB316" s="120">
        <v>773561313</v>
      </c>
      <c r="AC316" s="31" t="s">
        <v>230</v>
      </c>
      <c r="AD316" s="61"/>
    </row>
    <row r="317" spans="1:32">
      <c r="A317" s="19" t="s">
        <v>29</v>
      </c>
      <c r="B317" s="19">
        <v>7</v>
      </c>
      <c r="C317" s="19">
        <v>2</v>
      </c>
      <c r="D317" s="31" t="s">
        <v>1284</v>
      </c>
      <c r="E317" s="19">
        <v>3778962</v>
      </c>
      <c r="F317" s="19" t="s">
        <v>106</v>
      </c>
      <c r="G317" s="31" t="s">
        <v>1802</v>
      </c>
      <c r="H317" s="31" t="s">
        <v>1794</v>
      </c>
      <c r="I317" s="147">
        <v>40</v>
      </c>
      <c r="J317" s="147"/>
      <c r="K317" s="147"/>
      <c r="L317" s="147">
        <v>8</v>
      </c>
      <c r="M317" s="217">
        <v>7.3</v>
      </c>
      <c r="N317" s="147">
        <v>16</v>
      </c>
      <c r="O317" s="217">
        <v>1.1000000000000001</v>
      </c>
      <c r="P317" s="147">
        <v>24</v>
      </c>
      <c r="Q317" s="149">
        <f t="shared" si="29"/>
        <v>8.4</v>
      </c>
      <c r="R317" s="31" t="s">
        <v>1752</v>
      </c>
      <c r="S317" s="31" t="s">
        <v>1803</v>
      </c>
      <c r="T317" s="31" t="s">
        <v>1804</v>
      </c>
      <c r="U317" s="31" t="s">
        <v>76</v>
      </c>
      <c r="V317" s="95">
        <v>39995</v>
      </c>
      <c r="W317" s="31"/>
      <c r="X317" s="46">
        <v>474770734</v>
      </c>
      <c r="Y317" s="59" t="s">
        <v>1805</v>
      </c>
      <c r="Z317" s="31" t="s">
        <v>1389</v>
      </c>
      <c r="AB317" s="120">
        <v>775889637</v>
      </c>
      <c r="AC317" s="31" t="s">
        <v>1806</v>
      </c>
      <c r="AD317" s="61"/>
    </row>
    <row r="318" spans="1:32" ht="15" customHeight="1">
      <c r="A318" s="37" t="s">
        <v>29</v>
      </c>
      <c r="B318" s="37">
        <v>7</v>
      </c>
      <c r="C318" s="37">
        <v>2</v>
      </c>
      <c r="D318" s="59" t="s">
        <v>241</v>
      </c>
      <c r="E318" s="37">
        <v>8611619</v>
      </c>
      <c r="F318" s="37" t="s">
        <v>106</v>
      </c>
      <c r="G318" s="59" t="s">
        <v>1799</v>
      </c>
      <c r="H318" s="59"/>
      <c r="I318" s="149">
        <v>36</v>
      </c>
      <c r="J318" s="149"/>
      <c r="K318" s="151"/>
      <c r="L318" s="149">
        <v>6</v>
      </c>
      <c r="M318" s="150">
        <v>6</v>
      </c>
      <c r="N318" s="149">
        <v>18</v>
      </c>
      <c r="O318" s="150">
        <v>1.8</v>
      </c>
      <c r="P318" s="149">
        <v>24</v>
      </c>
      <c r="Q318" s="149">
        <f t="shared" si="29"/>
        <v>7.8</v>
      </c>
      <c r="R318" s="59" t="s">
        <v>1752</v>
      </c>
      <c r="S318" s="59" t="s">
        <v>1327</v>
      </c>
      <c r="T318" s="59" t="s">
        <v>1800</v>
      </c>
      <c r="U318" s="59" t="s">
        <v>56</v>
      </c>
      <c r="V318" s="93">
        <v>39083</v>
      </c>
      <c r="W318" s="37"/>
      <c r="X318" s="61" t="s">
        <v>246</v>
      </c>
      <c r="Y318" s="59" t="s">
        <v>247</v>
      </c>
      <c r="Z318" s="59" t="s">
        <v>249</v>
      </c>
      <c r="AB318" s="118" t="s">
        <v>1801</v>
      </c>
      <c r="AC318" s="31" t="s">
        <v>1331</v>
      </c>
      <c r="AD318" s="61"/>
      <c r="AE318" s="5"/>
      <c r="AF318" s="5"/>
    </row>
    <row r="319" spans="1:32">
      <c r="A319" s="8" t="s">
        <v>29</v>
      </c>
      <c r="B319" s="8">
        <v>15</v>
      </c>
      <c r="C319" s="8">
        <v>2</v>
      </c>
      <c r="D319" s="22" t="s">
        <v>274</v>
      </c>
      <c r="E319" s="8">
        <v>4541453</v>
      </c>
      <c r="F319" s="8" t="s">
        <v>106</v>
      </c>
      <c r="G319" s="22" t="s">
        <v>275</v>
      </c>
      <c r="H319" s="22" t="s">
        <v>160</v>
      </c>
      <c r="I319" s="148">
        <v>55</v>
      </c>
      <c r="J319" s="148"/>
      <c r="K319" s="152">
        <v>55</v>
      </c>
      <c r="L319" s="149">
        <v>14</v>
      </c>
      <c r="M319" s="150">
        <v>14</v>
      </c>
      <c r="N319" s="149">
        <v>9</v>
      </c>
      <c r="O319" s="150">
        <v>9</v>
      </c>
      <c r="P319" s="149">
        <f t="shared" ref="P319:P335" si="30">SUM(L319,N319)</f>
        <v>23</v>
      </c>
      <c r="Q319" s="149">
        <f t="shared" si="29"/>
        <v>23</v>
      </c>
      <c r="R319" s="22" t="s">
        <v>155</v>
      </c>
      <c r="S319" s="22" t="s">
        <v>276</v>
      </c>
      <c r="T319" s="22" t="s">
        <v>277</v>
      </c>
      <c r="U319" s="22" t="s">
        <v>56</v>
      </c>
      <c r="V319" s="98">
        <v>39083</v>
      </c>
      <c r="W319" s="16"/>
      <c r="X319" s="7">
        <v>474396237</v>
      </c>
      <c r="Y319" s="59" t="s">
        <v>278</v>
      </c>
      <c r="Z319" s="22" t="s">
        <v>279</v>
      </c>
      <c r="AA319" s="22" t="s">
        <v>229</v>
      </c>
      <c r="AB319" s="99" t="s">
        <v>280</v>
      </c>
      <c r="AC319" s="31" t="s">
        <v>278</v>
      </c>
      <c r="AD319" s="7">
        <v>55</v>
      </c>
    </row>
    <row r="320" spans="1:32" s="43" customFormat="1" ht="16.5" customHeight="1">
      <c r="A320" s="8" t="s">
        <v>29</v>
      </c>
      <c r="B320" s="8">
        <v>15</v>
      </c>
      <c r="C320" s="8">
        <v>2</v>
      </c>
      <c r="D320" s="22" t="s">
        <v>208</v>
      </c>
      <c r="E320" s="8">
        <v>5655847</v>
      </c>
      <c r="F320" s="8" t="s">
        <v>106</v>
      </c>
      <c r="G320" s="22" t="s">
        <v>306</v>
      </c>
      <c r="H320" s="22" t="s">
        <v>44</v>
      </c>
      <c r="I320" s="148">
        <v>120</v>
      </c>
      <c r="J320" s="148"/>
      <c r="K320" s="152">
        <v>0</v>
      </c>
      <c r="L320" s="149">
        <v>30</v>
      </c>
      <c r="M320" s="150">
        <v>29.3</v>
      </c>
      <c r="N320" s="149">
        <v>46</v>
      </c>
      <c r="O320" s="150">
        <v>28.26</v>
      </c>
      <c r="P320" s="149">
        <f t="shared" si="30"/>
        <v>76</v>
      </c>
      <c r="Q320" s="149">
        <f t="shared" si="29"/>
        <v>57.56</v>
      </c>
      <c r="R320" s="22" t="s">
        <v>155</v>
      </c>
      <c r="S320" s="22" t="s">
        <v>307</v>
      </c>
      <c r="T320" s="22" t="s">
        <v>211</v>
      </c>
      <c r="U320" s="22" t="s">
        <v>56</v>
      </c>
      <c r="V320" s="98">
        <v>39083</v>
      </c>
      <c r="W320" s="16"/>
      <c r="X320" s="7">
        <v>474684432</v>
      </c>
      <c r="Y320" s="59" t="s">
        <v>212</v>
      </c>
      <c r="Z320" s="22" t="s">
        <v>213</v>
      </c>
      <c r="AA320" s="22" t="s">
        <v>118</v>
      </c>
      <c r="AB320" s="99" t="s">
        <v>214</v>
      </c>
      <c r="AC320" s="31" t="s">
        <v>212</v>
      </c>
      <c r="AD320" s="7">
        <v>120</v>
      </c>
    </row>
    <row r="321" spans="1:33">
      <c r="A321" s="8" t="s">
        <v>29</v>
      </c>
      <c r="B321" s="8">
        <v>15</v>
      </c>
      <c r="C321" s="8">
        <v>2</v>
      </c>
      <c r="D321" s="22" t="s">
        <v>294</v>
      </c>
      <c r="E321" s="8">
        <v>5935431</v>
      </c>
      <c r="F321" s="8" t="s">
        <v>106</v>
      </c>
      <c r="G321" s="22" t="s">
        <v>159</v>
      </c>
      <c r="H321" s="22" t="s">
        <v>289</v>
      </c>
      <c r="I321" s="148">
        <v>35</v>
      </c>
      <c r="J321" s="148"/>
      <c r="K321" s="152">
        <v>0</v>
      </c>
      <c r="L321" s="149">
        <v>14</v>
      </c>
      <c r="M321" s="150">
        <v>14</v>
      </c>
      <c r="N321" s="149">
        <v>13</v>
      </c>
      <c r="O321" s="150">
        <v>6.9</v>
      </c>
      <c r="P321" s="149">
        <f t="shared" si="30"/>
        <v>27</v>
      </c>
      <c r="Q321" s="149">
        <f t="shared" si="29"/>
        <v>20.9</v>
      </c>
      <c r="R321" s="22" t="s">
        <v>155</v>
      </c>
      <c r="S321" s="22" t="s">
        <v>290</v>
      </c>
      <c r="T321" s="22" t="s">
        <v>295</v>
      </c>
      <c r="U321" s="22" t="s">
        <v>56</v>
      </c>
      <c r="V321" s="98">
        <v>39083</v>
      </c>
      <c r="W321" s="16"/>
      <c r="X321" s="7">
        <v>474334462</v>
      </c>
      <c r="Y321" s="59" t="s">
        <v>292</v>
      </c>
      <c r="Z321" s="22" t="s">
        <v>293</v>
      </c>
      <c r="AA321" s="22" t="s">
        <v>296</v>
      </c>
      <c r="AB321" s="99">
        <v>474334462</v>
      </c>
      <c r="AC321" s="31" t="s">
        <v>292</v>
      </c>
      <c r="AD321" s="7">
        <v>35</v>
      </c>
    </row>
    <row r="322" spans="1:33">
      <c r="A322" s="8" t="s">
        <v>29</v>
      </c>
      <c r="B322" s="8">
        <v>15</v>
      </c>
      <c r="C322" s="8">
        <v>2</v>
      </c>
      <c r="D322" s="22" t="s">
        <v>281</v>
      </c>
      <c r="E322" s="8">
        <v>6075842</v>
      </c>
      <c r="F322" s="8" t="s">
        <v>106</v>
      </c>
      <c r="G322" s="22" t="s">
        <v>152</v>
      </c>
      <c r="H322" s="22" t="s">
        <v>282</v>
      </c>
      <c r="I322" s="148">
        <v>8</v>
      </c>
      <c r="J322" s="148"/>
      <c r="K322" s="152">
        <v>0</v>
      </c>
      <c r="L322" s="149">
        <v>17</v>
      </c>
      <c r="M322" s="150">
        <v>2.4300000000000002</v>
      </c>
      <c r="N322" s="149">
        <v>28</v>
      </c>
      <c r="O322" s="150">
        <v>2.93</v>
      </c>
      <c r="P322" s="149">
        <f t="shared" si="30"/>
        <v>45</v>
      </c>
      <c r="Q322" s="149">
        <f t="shared" si="29"/>
        <v>5.36</v>
      </c>
      <c r="R322" s="22" t="s">
        <v>155</v>
      </c>
      <c r="S322" s="22" t="s">
        <v>283</v>
      </c>
      <c r="T322" s="22" t="s">
        <v>284</v>
      </c>
      <c r="U322" s="22" t="s">
        <v>56</v>
      </c>
      <c r="V322" s="98">
        <v>39083</v>
      </c>
      <c r="W322" s="16"/>
      <c r="X322" s="7">
        <v>477477081</v>
      </c>
      <c r="Y322" s="59" t="s">
        <v>285</v>
      </c>
      <c r="Z322" s="22" t="s">
        <v>286</v>
      </c>
      <c r="AA322" s="22" t="s">
        <v>80</v>
      </c>
      <c r="AB322" s="99" t="s">
        <v>287</v>
      </c>
      <c r="AC322" s="31" t="s">
        <v>285</v>
      </c>
      <c r="AD322" s="7">
        <v>8</v>
      </c>
      <c r="AE322" s="22"/>
      <c r="AF322" s="22"/>
    </row>
    <row r="323" spans="1:33" s="43" customFormat="1">
      <c r="A323" s="8" t="s">
        <v>29</v>
      </c>
      <c r="B323" s="8">
        <v>15</v>
      </c>
      <c r="C323" s="8">
        <v>2</v>
      </c>
      <c r="D323" s="22" t="s">
        <v>288</v>
      </c>
      <c r="E323" s="8">
        <v>7255944</v>
      </c>
      <c r="F323" s="8" t="s">
        <v>106</v>
      </c>
      <c r="G323" s="22" t="s">
        <v>159</v>
      </c>
      <c r="H323" s="22" t="s">
        <v>289</v>
      </c>
      <c r="I323" s="148">
        <v>30</v>
      </c>
      <c r="J323" s="148"/>
      <c r="K323" s="152">
        <v>0</v>
      </c>
      <c r="L323" s="149">
        <v>12</v>
      </c>
      <c r="M323" s="150">
        <v>12</v>
      </c>
      <c r="N323" s="149">
        <v>12</v>
      </c>
      <c r="O323" s="150">
        <v>5.46</v>
      </c>
      <c r="P323" s="149">
        <f t="shared" si="30"/>
        <v>24</v>
      </c>
      <c r="Q323" s="149">
        <f t="shared" si="29"/>
        <v>17.46</v>
      </c>
      <c r="R323" s="22" t="s">
        <v>155</v>
      </c>
      <c r="S323" s="22" t="s">
        <v>290</v>
      </c>
      <c r="T323" s="22" t="s">
        <v>291</v>
      </c>
      <c r="U323" s="22" t="s">
        <v>56</v>
      </c>
      <c r="V323" s="98">
        <v>39083</v>
      </c>
      <c r="W323" s="16"/>
      <c r="X323" s="7">
        <v>474334462</v>
      </c>
      <c r="Y323" s="59" t="s">
        <v>292</v>
      </c>
      <c r="Z323" s="22" t="s">
        <v>293</v>
      </c>
      <c r="AA323" s="22" t="s">
        <v>80</v>
      </c>
      <c r="AB323" s="99">
        <v>474334462</v>
      </c>
      <c r="AC323" s="31" t="s">
        <v>292</v>
      </c>
      <c r="AD323" s="7">
        <v>30</v>
      </c>
    </row>
    <row r="324" spans="1:33" s="43" customFormat="1" ht="12.75" customHeight="1">
      <c r="A324" s="8" t="s">
        <v>29</v>
      </c>
      <c r="B324" s="8">
        <v>15</v>
      </c>
      <c r="C324" s="8">
        <v>2</v>
      </c>
      <c r="D324" s="22" t="s">
        <v>297</v>
      </c>
      <c r="E324" s="8">
        <v>7891821</v>
      </c>
      <c r="F324" s="8" t="s">
        <v>106</v>
      </c>
      <c r="G324" s="22" t="s">
        <v>298</v>
      </c>
      <c r="H324" s="22" t="s">
        <v>299</v>
      </c>
      <c r="I324" s="148">
        <v>153</v>
      </c>
      <c r="J324" s="148"/>
      <c r="K324" s="152">
        <v>0</v>
      </c>
      <c r="L324" s="149">
        <v>48</v>
      </c>
      <c r="M324" s="150">
        <v>48</v>
      </c>
      <c r="N324" s="149">
        <v>31</v>
      </c>
      <c r="O324" s="150">
        <v>17.5</v>
      </c>
      <c r="P324" s="149">
        <f t="shared" si="30"/>
        <v>79</v>
      </c>
      <c r="Q324" s="149">
        <f t="shared" si="29"/>
        <v>65.5</v>
      </c>
      <c r="R324" s="22" t="s">
        <v>155</v>
      </c>
      <c r="S324" s="22" t="s">
        <v>300</v>
      </c>
      <c r="T324" s="22" t="s">
        <v>301</v>
      </c>
      <c r="U324" s="22" t="s">
        <v>56</v>
      </c>
      <c r="V324" s="98">
        <v>39083</v>
      </c>
      <c r="W324" s="16"/>
      <c r="X324" s="7">
        <v>474386114</v>
      </c>
      <c r="Y324" s="59" t="s">
        <v>302</v>
      </c>
      <c r="Z324" s="22" t="s">
        <v>303</v>
      </c>
      <c r="AA324" s="22" t="s">
        <v>304</v>
      </c>
      <c r="AB324" s="99">
        <v>474386114</v>
      </c>
      <c r="AC324" s="31" t="s">
        <v>305</v>
      </c>
      <c r="AD324" s="7">
        <v>153</v>
      </c>
    </row>
    <row r="325" spans="1:33" ht="15" customHeight="1">
      <c r="A325" s="37" t="s">
        <v>29</v>
      </c>
      <c r="B325" s="37">
        <v>15</v>
      </c>
      <c r="C325" s="37">
        <v>2</v>
      </c>
      <c r="D325" s="59" t="s">
        <v>241</v>
      </c>
      <c r="E325" s="37">
        <v>8986384</v>
      </c>
      <c r="F325" s="37" t="s">
        <v>106</v>
      </c>
      <c r="G325" s="59" t="s">
        <v>159</v>
      </c>
      <c r="H325" s="59" t="s">
        <v>308</v>
      </c>
      <c r="I325" s="149">
        <v>30</v>
      </c>
      <c r="J325" s="149"/>
      <c r="K325" s="152">
        <v>0</v>
      </c>
      <c r="L325" s="149">
        <v>16</v>
      </c>
      <c r="M325" s="150">
        <v>16</v>
      </c>
      <c r="N325" s="149">
        <v>18</v>
      </c>
      <c r="O325" s="150">
        <v>4.0999999999999996</v>
      </c>
      <c r="P325" s="149">
        <f t="shared" si="30"/>
        <v>34</v>
      </c>
      <c r="Q325" s="149">
        <f t="shared" si="29"/>
        <v>20.100000000000001</v>
      </c>
      <c r="R325" s="59" t="s">
        <v>155</v>
      </c>
      <c r="S325" s="59" t="s">
        <v>266</v>
      </c>
      <c r="T325" s="59" t="s">
        <v>267</v>
      </c>
      <c r="U325" s="59" t="s">
        <v>56</v>
      </c>
      <c r="V325" s="93">
        <v>39083</v>
      </c>
      <c r="W325" s="37"/>
      <c r="X325" s="61" t="s">
        <v>246</v>
      </c>
      <c r="Y325" s="59" t="s">
        <v>247</v>
      </c>
      <c r="Z325" s="59" t="s">
        <v>268</v>
      </c>
      <c r="AA325" s="59" t="s">
        <v>249</v>
      </c>
      <c r="AB325" s="118" t="s">
        <v>269</v>
      </c>
      <c r="AC325" s="31" t="s">
        <v>270</v>
      </c>
      <c r="AD325" s="61">
        <v>30</v>
      </c>
    </row>
    <row r="326" spans="1:33" ht="15" customHeight="1">
      <c r="A326" s="37" t="s">
        <v>29</v>
      </c>
      <c r="B326" s="37">
        <v>15</v>
      </c>
      <c r="C326" s="37">
        <v>2</v>
      </c>
      <c r="D326" s="59" t="s">
        <v>317</v>
      </c>
      <c r="E326" s="37">
        <v>1049767</v>
      </c>
      <c r="F326" s="37" t="s">
        <v>106</v>
      </c>
      <c r="G326" s="59" t="s">
        <v>175</v>
      </c>
      <c r="H326" s="59" t="s">
        <v>129</v>
      </c>
      <c r="I326" s="149">
        <v>165</v>
      </c>
      <c r="J326" s="149"/>
      <c r="K326" s="152">
        <v>0</v>
      </c>
      <c r="L326" s="149">
        <v>41</v>
      </c>
      <c r="M326" s="150">
        <v>40</v>
      </c>
      <c r="N326" s="149">
        <v>52</v>
      </c>
      <c r="O326" s="150">
        <v>38.4</v>
      </c>
      <c r="P326" s="149">
        <f t="shared" si="30"/>
        <v>93</v>
      </c>
      <c r="Q326" s="149">
        <f t="shared" si="29"/>
        <v>78.400000000000006</v>
      </c>
      <c r="R326" s="59" t="s">
        <v>176</v>
      </c>
      <c r="S326" s="59" t="s">
        <v>318</v>
      </c>
      <c r="T326" s="59" t="s">
        <v>319</v>
      </c>
      <c r="U326" s="59" t="s">
        <v>56</v>
      </c>
      <c r="V326" s="93">
        <v>39083</v>
      </c>
      <c r="W326" s="37"/>
      <c r="X326" s="61" t="s">
        <v>246</v>
      </c>
      <c r="Y326" s="59" t="s">
        <v>247</v>
      </c>
      <c r="Z326" s="59" t="s">
        <v>320</v>
      </c>
      <c r="AA326" s="59" t="s">
        <v>249</v>
      </c>
      <c r="AB326" s="118" t="s">
        <v>321</v>
      </c>
      <c r="AC326" s="31" t="s">
        <v>322</v>
      </c>
      <c r="AD326" s="61">
        <v>166</v>
      </c>
    </row>
    <row r="327" spans="1:33" ht="15" customHeight="1">
      <c r="A327" s="8" t="s">
        <v>29</v>
      </c>
      <c r="B327" s="8">
        <v>15</v>
      </c>
      <c r="C327" s="8">
        <v>2</v>
      </c>
      <c r="D327" s="22" t="s">
        <v>232</v>
      </c>
      <c r="E327" s="8">
        <v>2848286</v>
      </c>
      <c r="F327" s="8" t="s">
        <v>106</v>
      </c>
      <c r="G327" s="22" t="s">
        <v>175</v>
      </c>
      <c r="H327" s="22" t="s">
        <v>129</v>
      </c>
      <c r="I327" s="148">
        <v>113</v>
      </c>
      <c r="J327" s="148"/>
      <c r="K327" s="152">
        <v>0</v>
      </c>
      <c r="L327" s="149">
        <v>15</v>
      </c>
      <c r="M327" s="150">
        <v>10.64</v>
      </c>
      <c r="N327" s="149">
        <v>28</v>
      </c>
      <c r="O327" s="150">
        <v>17.21</v>
      </c>
      <c r="P327" s="149">
        <f t="shared" si="30"/>
        <v>43</v>
      </c>
      <c r="Q327" s="149">
        <f t="shared" si="29"/>
        <v>27.85</v>
      </c>
      <c r="R327" s="51" t="s">
        <v>176</v>
      </c>
      <c r="S327" s="22" t="s">
        <v>234</v>
      </c>
      <c r="T327" s="22" t="s">
        <v>315</v>
      </c>
      <c r="U327" s="22" t="s">
        <v>56</v>
      </c>
      <c r="V327" s="98">
        <v>39083</v>
      </c>
      <c r="W327" s="16"/>
      <c r="X327" s="7">
        <v>474375414</v>
      </c>
      <c r="Y327" s="59" t="s">
        <v>236</v>
      </c>
      <c r="Z327" s="22" t="s">
        <v>316</v>
      </c>
      <c r="AA327" s="22" t="s">
        <v>263</v>
      </c>
      <c r="AB327" s="99" t="s">
        <v>264</v>
      </c>
      <c r="AC327" s="31" t="s">
        <v>265</v>
      </c>
      <c r="AD327" s="7">
        <v>113</v>
      </c>
    </row>
    <row r="328" spans="1:33" ht="15" customHeight="1">
      <c r="A328" s="8" t="s">
        <v>29</v>
      </c>
      <c r="B328" s="8">
        <v>15</v>
      </c>
      <c r="C328" s="8">
        <v>2</v>
      </c>
      <c r="D328" s="22" t="s">
        <v>208</v>
      </c>
      <c r="E328" s="8">
        <v>3890327</v>
      </c>
      <c r="F328" s="8" t="s">
        <v>106</v>
      </c>
      <c r="G328" s="22" t="s">
        <v>175</v>
      </c>
      <c r="H328" s="22" t="s">
        <v>129</v>
      </c>
      <c r="I328" s="148">
        <v>100</v>
      </c>
      <c r="J328" s="148"/>
      <c r="K328" s="152">
        <v>0</v>
      </c>
      <c r="L328" s="149">
        <v>23</v>
      </c>
      <c r="M328" s="150">
        <v>22</v>
      </c>
      <c r="N328" s="149">
        <v>39</v>
      </c>
      <c r="O328" s="150">
        <v>30</v>
      </c>
      <c r="P328" s="149">
        <f t="shared" si="30"/>
        <v>62</v>
      </c>
      <c r="Q328" s="149">
        <f t="shared" si="29"/>
        <v>52</v>
      </c>
      <c r="R328" s="51" t="s">
        <v>176</v>
      </c>
      <c r="S328" s="22" t="s">
        <v>312</v>
      </c>
      <c r="T328" s="22" t="s">
        <v>313</v>
      </c>
      <c r="U328" s="22" t="s">
        <v>56</v>
      </c>
      <c r="V328" s="98">
        <v>39448</v>
      </c>
      <c r="W328" s="16"/>
      <c r="X328" s="7">
        <v>474683432</v>
      </c>
      <c r="Y328" s="59" t="s">
        <v>212</v>
      </c>
      <c r="Z328" s="22" t="s">
        <v>213</v>
      </c>
      <c r="AA328" s="22" t="s">
        <v>118</v>
      </c>
      <c r="AB328" s="99" t="s">
        <v>314</v>
      </c>
      <c r="AC328" s="31" t="s">
        <v>212</v>
      </c>
      <c r="AD328" s="7">
        <v>100</v>
      </c>
      <c r="AE328" s="56"/>
      <c r="AF328" s="56"/>
    </row>
    <row r="329" spans="1:33" ht="15" customHeight="1">
      <c r="A329" s="8" t="s">
        <v>29</v>
      </c>
      <c r="B329" s="8">
        <v>15</v>
      </c>
      <c r="C329" s="8">
        <v>2</v>
      </c>
      <c r="D329" s="22" t="s">
        <v>297</v>
      </c>
      <c r="E329" s="8">
        <v>6278016</v>
      </c>
      <c r="F329" s="8" t="s">
        <v>106</v>
      </c>
      <c r="G329" s="22" t="s">
        <v>175</v>
      </c>
      <c r="H329" s="22" t="s">
        <v>129</v>
      </c>
      <c r="I329" s="148">
        <v>39</v>
      </c>
      <c r="J329" s="148"/>
      <c r="K329" s="152">
        <v>0</v>
      </c>
      <c r="L329" s="149">
        <v>20</v>
      </c>
      <c r="M329" s="150">
        <v>9.75</v>
      </c>
      <c r="N329" s="149">
        <v>4</v>
      </c>
      <c r="O329" s="150">
        <v>7</v>
      </c>
      <c r="P329" s="149">
        <f t="shared" si="30"/>
        <v>24</v>
      </c>
      <c r="Q329" s="149">
        <f t="shared" si="29"/>
        <v>16.75</v>
      </c>
      <c r="R329" s="51" t="s">
        <v>176</v>
      </c>
      <c r="S329" s="22" t="s">
        <v>310</v>
      </c>
      <c r="T329" s="22" t="s">
        <v>311</v>
      </c>
      <c r="U329" s="22" t="s">
        <v>56</v>
      </c>
      <c r="V329" s="98">
        <v>39083</v>
      </c>
      <c r="W329" s="16"/>
      <c r="X329" s="7">
        <v>474386114</v>
      </c>
      <c r="Y329" s="59" t="s">
        <v>302</v>
      </c>
      <c r="Z329" s="22" t="s">
        <v>303</v>
      </c>
      <c r="AA329" s="22" t="s">
        <v>304</v>
      </c>
      <c r="AB329" s="99">
        <v>474386114</v>
      </c>
      <c r="AC329" s="31" t="s">
        <v>305</v>
      </c>
      <c r="AD329" s="7">
        <v>39</v>
      </c>
      <c r="AE329" s="8"/>
      <c r="AF329" s="8"/>
      <c r="AG329" s="8"/>
    </row>
    <row r="330" spans="1:33">
      <c r="A330" s="8" t="s">
        <v>29</v>
      </c>
      <c r="B330" s="8">
        <v>15</v>
      </c>
      <c r="C330" s="8">
        <v>2</v>
      </c>
      <c r="D330" s="22" t="s">
        <v>281</v>
      </c>
      <c r="E330" s="8">
        <v>6916747</v>
      </c>
      <c r="F330" s="8" t="s">
        <v>106</v>
      </c>
      <c r="G330" s="22" t="s">
        <v>175</v>
      </c>
      <c r="H330" s="22" t="s">
        <v>129</v>
      </c>
      <c r="I330" s="148">
        <v>44</v>
      </c>
      <c r="J330" s="148"/>
      <c r="K330" s="152">
        <v>0</v>
      </c>
      <c r="L330" s="149">
        <v>17</v>
      </c>
      <c r="M330" s="150">
        <v>13.79</v>
      </c>
      <c r="N330" s="149">
        <v>27</v>
      </c>
      <c r="O330" s="150">
        <v>16.63</v>
      </c>
      <c r="P330" s="149">
        <f t="shared" si="30"/>
        <v>44</v>
      </c>
      <c r="Q330" s="149">
        <f t="shared" si="29"/>
        <v>30.419999999999998</v>
      </c>
      <c r="R330" s="51" t="s">
        <v>176</v>
      </c>
      <c r="S330" s="22" t="s">
        <v>283</v>
      </c>
      <c r="T330" s="22" t="s">
        <v>284</v>
      </c>
      <c r="U330" s="22" t="s">
        <v>56</v>
      </c>
      <c r="V330" s="98">
        <v>39083</v>
      </c>
      <c r="W330" s="16"/>
      <c r="X330" s="7">
        <v>477477081</v>
      </c>
      <c r="Y330" s="59" t="s">
        <v>285</v>
      </c>
      <c r="Z330" s="22" t="s">
        <v>286</v>
      </c>
      <c r="AA330" s="22" t="s">
        <v>296</v>
      </c>
      <c r="AB330" s="99" t="s">
        <v>309</v>
      </c>
      <c r="AC330" s="31" t="s">
        <v>285</v>
      </c>
      <c r="AD330" s="7">
        <v>44</v>
      </c>
    </row>
    <row r="331" spans="1:33" ht="15" customHeight="1">
      <c r="A331" s="8" t="s">
        <v>29</v>
      </c>
      <c r="B331" s="8">
        <v>15</v>
      </c>
      <c r="C331" s="8">
        <v>2</v>
      </c>
      <c r="D331" s="22" t="s">
        <v>222</v>
      </c>
      <c r="E331" s="8">
        <v>8021779</v>
      </c>
      <c r="F331" s="8" t="s">
        <v>106</v>
      </c>
      <c r="G331" s="22" t="s">
        <v>175</v>
      </c>
      <c r="H331" s="22" t="s">
        <v>129</v>
      </c>
      <c r="I331" s="148">
        <v>120</v>
      </c>
      <c r="J331" s="148"/>
      <c r="K331" s="152">
        <v>0</v>
      </c>
      <c r="L331" s="149">
        <v>35</v>
      </c>
      <c r="M331" s="150">
        <v>33.15</v>
      </c>
      <c r="N331" s="149">
        <v>37</v>
      </c>
      <c r="O331" s="150">
        <v>34.75</v>
      </c>
      <c r="P331" s="149">
        <f t="shared" si="30"/>
        <v>72</v>
      </c>
      <c r="Q331" s="149">
        <f t="shared" si="29"/>
        <v>67.900000000000006</v>
      </c>
      <c r="R331" s="51" t="s">
        <v>176</v>
      </c>
      <c r="S331" s="22" t="s">
        <v>225</v>
      </c>
      <c r="T331" s="22" t="s">
        <v>226</v>
      </c>
      <c r="U331" s="22" t="s">
        <v>56</v>
      </c>
      <c r="V331" s="98">
        <v>39083</v>
      </c>
      <c r="W331" s="16"/>
      <c r="X331" s="7">
        <v>474699700</v>
      </c>
      <c r="Y331" s="59" t="s">
        <v>227</v>
      </c>
      <c r="Z331" s="22" t="s">
        <v>256</v>
      </c>
      <c r="AA331" s="22" t="s">
        <v>229</v>
      </c>
      <c r="AB331" s="99">
        <v>474699712</v>
      </c>
      <c r="AC331" s="31" t="s">
        <v>257</v>
      </c>
      <c r="AD331" s="7">
        <v>120</v>
      </c>
    </row>
    <row r="332" spans="1:33" s="43" customFormat="1" ht="15" customHeight="1">
      <c r="A332" s="8" t="s">
        <v>29</v>
      </c>
      <c r="B332" s="8">
        <v>15</v>
      </c>
      <c r="C332" s="8">
        <v>2</v>
      </c>
      <c r="D332" s="45" t="s">
        <v>327</v>
      </c>
      <c r="E332" s="8">
        <v>4605047</v>
      </c>
      <c r="F332" s="8" t="s">
        <v>106</v>
      </c>
      <c r="G332" s="22" t="s">
        <v>182</v>
      </c>
      <c r="H332" s="22" t="s">
        <v>129</v>
      </c>
      <c r="I332" s="148">
        <v>41</v>
      </c>
      <c r="J332" s="148"/>
      <c r="K332" s="152">
        <v>41</v>
      </c>
      <c r="L332" s="149">
        <v>11</v>
      </c>
      <c r="M332" s="150">
        <v>11</v>
      </c>
      <c r="N332" s="149">
        <v>9</v>
      </c>
      <c r="O332" s="150">
        <v>9</v>
      </c>
      <c r="P332" s="149">
        <f t="shared" si="30"/>
        <v>20</v>
      </c>
      <c r="Q332" s="149">
        <f t="shared" si="29"/>
        <v>20</v>
      </c>
      <c r="R332" s="22" t="s">
        <v>183</v>
      </c>
      <c r="S332" s="22" t="s">
        <v>328</v>
      </c>
      <c r="T332" s="22" t="s">
        <v>329</v>
      </c>
      <c r="U332" s="22" t="s">
        <v>330</v>
      </c>
      <c r="V332" s="98">
        <v>40483</v>
      </c>
      <c r="W332" s="16"/>
      <c r="X332" s="7">
        <v>773929215</v>
      </c>
      <c r="Y332" s="59" t="s">
        <v>331</v>
      </c>
      <c r="Z332" s="22" t="s">
        <v>332</v>
      </c>
      <c r="AA332" s="22" t="s">
        <v>118</v>
      </c>
      <c r="AB332" s="99" t="s">
        <v>333</v>
      </c>
      <c r="AC332" s="31" t="s">
        <v>331</v>
      </c>
      <c r="AD332" s="7">
        <v>41</v>
      </c>
    </row>
    <row r="333" spans="1:33" ht="15" customHeight="1">
      <c r="A333" s="8" t="s">
        <v>29</v>
      </c>
      <c r="B333" s="8">
        <v>15</v>
      </c>
      <c r="C333" s="8">
        <v>2</v>
      </c>
      <c r="D333" s="22" t="s">
        <v>281</v>
      </c>
      <c r="E333" s="8">
        <v>7012291</v>
      </c>
      <c r="F333" s="8" t="s">
        <v>106</v>
      </c>
      <c r="G333" s="22" t="s">
        <v>323</v>
      </c>
      <c r="H333" s="22" t="s">
        <v>44</v>
      </c>
      <c r="I333" s="148">
        <v>18</v>
      </c>
      <c r="J333" s="148"/>
      <c r="K333" s="152">
        <v>0</v>
      </c>
      <c r="L333" s="149">
        <v>11</v>
      </c>
      <c r="M333" s="150">
        <v>9.7799999999999994</v>
      </c>
      <c r="N333" s="149">
        <v>22</v>
      </c>
      <c r="O333" s="150">
        <v>6.08</v>
      </c>
      <c r="P333" s="149">
        <f t="shared" si="30"/>
        <v>33</v>
      </c>
      <c r="Q333" s="149">
        <f t="shared" si="29"/>
        <v>15.86</v>
      </c>
      <c r="R333" s="22" t="s">
        <v>183</v>
      </c>
      <c r="S333" s="22" t="s">
        <v>283</v>
      </c>
      <c r="T333" s="22" t="s">
        <v>284</v>
      </c>
      <c r="U333" s="22" t="s">
        <v>56</v>
      </c>
      <c r="V333" s="98">
        <v>40544</v>
      </c>
      <c r="W333" s="16"/>
      <c r="X333" s="7">
        <v>477477081</v>
      </c>
      <c r="Y333" s="59" t="s">
        <v>285</v>
      </c>
      <c r="Z333" s="22" t="s">
        <v>286</v>
      </c>
      <c r="AA333" s="22" t="s">
        <v>80</v>
      </c>
      <c r="AB333" s="99" t="s">
        <v>287</v>
      </c>
      <c r="AC333" s="31" t="s">
        <v>285</v>
      </c>
      <c r="AD333" s="7">
        <v>18</v>
      </c>
      <c r="AE333" s="8"/>
      <c r="AF333" s="8"/>
      <c r="AG333" s="8"/>
    </row>
    <row r="334" spans="1:33" ht="15" customHeight="1">
      <c r="A334" s="8" t="s">
        <v>29</v>
      </c>
      <c r="B334" s="8">
        <v>15</v>
      </c>
      <c r="C334" s="8">
        <v>2</v>
      </c>
      <c r="D334" s="22" t="s">
        <v>208</v>
      </c>
      <c r="E334" s="8">
        <v>7032621</v>
      </c>
      <c r="F334" s="8" t="s">
        <v>106</v>
      </c>
      <c r="G334" s="22" t="s">
        <v>182</v>
      </c>
      <c r="H334" s="22" t="s">
        <v>44</v>
      </c>
      <c r="I334" s="148">
        <v>40</v>
      </c>
      <c r="J334" s="148"/>
      <c r="K334" s="152">
        <v>0</v>
      </c>
      <c r="L334" s="149">
        <v>18</v>
      </c>
      <c r="M334" s="150">
        <v>16.7</v>
      </c>
      <c r="N334" s="149">
        <v>46</v>
      </c>
      <c r="O334" s="150">
        <v>10.48</v>
      </c>
      <c r="P334" s="149">
        <f t="shared" si="30"/>
        <v>64</v>
      </c>
      <c r="Q334" s="149">
        <f t="shared" si="29"/>
        <v>27.18</v>
      </c>
      <c r="R334" s="22" t="s">
        <v>183</v>
      </c>
      <c r="S334" s="22" t="s">
        <v>325</v>
      </c>
      <c r="T334" s="22" t="s">
        <v>326</v>
      </c>
      <c r="U334" s="22" t="s">
        <v>56</v>
      </c>
      <c r="V334" s="98">
        <v>41275</v>
      </c>
      <c r="W334" s="16"/>
      <c r="X334" s="7">
        <v>474684432</v>
      </c>
      <c r="Y334" s="59" t="s">
        <v>212</v>
      </c>
      <c r="Z334" s="22" t="s">
        <v>213</v>
      </c>
      <c r="AA334" s="22" t="s">
        <v>118</v>
      </c>
      <c r="AB334" s="99">
        <v>474684308</v>
      </c>
      <c r="AC334" s="31" t="s">
        <v>212</v>
      </c>
      <c r="AD334" s="7">
        <v>40</v>
      </c>
      <c r="AE334" s="8"/>
      <c r="AF334" s="8"/>
      <c r="AG334" s="8"/>
    </row>
    <row r="335" spans="1:33" ht="15" customHeight="1">
      <c r="A335" s="8" t="s">
        <v>29</v>
      </c>
      <c r="B335" s="8">
        <v>15</v>
      </c>
      <c r="C335" s="8">
        <v>2</v>
      </c>
      <c r="D335" s="22" t="s">
        <v>297</v>
      </c>
      <c r="E335" s="8">
        <v>9493656</v>
      </c>
      <c r="F335" s="8" t="s">
        <v>106</v>
      </c>
      <c r="G335" s="22" t="s">
        <v>182</v>
      </c>
      <c r="H335" s="22" t="s">
        <v>93</v>
      </c>
      <c r="I335" s="148">
        <v>107</v>
      </c>
      <c r="J335" s="148"/>
      <c r="K335" s="152">
        <v>0</v>
      </c>
      <c r="L335" s="149">
        <v>47</v>
      </c>
      <c r="M335" s="150">
        <v>26.75</v>
      </c>
      <c r="N335" s="149">
        <v>28</v>
      </c>
      <c r="O335" s="150">
        <v>1.75</v>
      </c>
      <c r="P335" s="149">
        <f t="shared" si="30"/>
        <v>75</v>
      </c>
      <c r="Q335" s="149">
        <f t="shared" si="29"/>
        <v>28.5</v>
      </c>
      <c r="R335" s="22" t="s">
        <v>183</v>
      </c>
      <c r="S335" s="22" t="s">
        <v>324</v>
      </c>
      <c r="T335" s="22" t="s">
        <v>301</v>
      </c>
      <c r="U335" s="22" t="s">
        <v>56</v>
      </c>
      <c r="V335" s="98">
        <v>39083</v>
      </c>
      <c r="W335" s="16"/>
      <c r="X335" s="7">
        <v>474386114</v>
      </c>
      <c r="Y335" s="59" t="s">
        <v>302</v>
      </c>
      <c r="Z335" s="22" t="s">
        <v>303</v>
      </c>
      <c r="AA335" s="22" t="s">
        <v>304</v>
      </c>
      <c r="AB335" s="99">
        <v>474386114</v>
      </c>
      <c r="AC335" s="31" t="s">
        <v>305</v>
      </c>
      <c r="AD335" s="7">
        <v>107</v>
      </c>
      <c r="AE335" s="8"/>
      <c r="AF335" s="8"/>
      <c r="AG335" s="8"/>
    </row>
    <row r="336" spans="1:33" ht="15" customHeight="1">
      <c r="A336" s="19" t="s">
        <v>29</v>
      </c>
      <c r="B336" s="19">
        <v>7</v>
      </c>
      <c r="C336" s="19">
        <v>2</v>
      </c>
      <c r="D336" s="31" t="s">
        <v>1284</v>
      </c>
      <c r="E336" s="19">
        <v>7055199</v>
      </c>
      <c r="F336" s="19" t="s">
        <v>106</v>
      </c>
      <c r="G336" s="31" t="s">
        <v>159</v>
      </c>
      <c r="H336" s="31" t="s">
        <v>299</v>
      </c>
      <c r="I336" s="147">
        <v>6</v>
      </c>
      <c r="J336" s="147"/>
      <c r="K336" s="147"/>
      <c r="L336" s="147">
        <v>4</v>
      </c>
      <c r="M336" s="217">
        <v>3.6</v>
      </c>
      <c r="N336" s="147">
        <v>16</v>
      </c>
      <c r="O336" s="217">
        <v>0.5</v>
      </c>
      <c r="P336" s="147">
        <v>20</v>
      </c>
      <c r="Q336" s="149">
        <f t="shared" si="29"/>
        <v>4.0999999999999996</v>
      </c>
      <c r="R336" s="31" t="s">
        <v>1744</v>
      </c>
      <c r="S336" s="31" t="s">
        <v>1788</v>
      </c>
      <c r="T336" s="31" t="s">
        <v>1789</v>
      </c>
      <c r="U336" s="31" t="s">
        <v>76</v>
      </c>
      <c r="V336" s="95">
        <v>42005</v>
      </c>
      <c r="W336" s="31"/>
      <c r="X336" s="46">
        <v>775889636</v>
      </c>
      <c r="Y336" s="59" t="s">
        <v>1790</v>
      </c>
      <c r="Z336" s="31" t="s">
        <v>1233</v>
      </c>
      <c r="AB336" s="120">
        <v>775889636</v>
      </c>
      <c r="AC336" s="31" t="s">
        <v>1790</v>
      </c>
      <c r="AD336" s="61"/>
    </row>
    <row r="337" spans="1:36" ht="15" customHeight="1">
      <c r="A337" s="19" t="s">
        <v>29</v>
      </c>
      <c r="B337" s="19">
        <v>15</v>
      </c>
      <c r="C337" s="19">
        <v>2</v>
      </c>
      <c r="D337" s="31" t="s">
        <v>297</v>
      </c>
      <c r="E337" s="19">
        <v>9925245</v>
      </c>
      <c r="F337" s="19" t="s">
        <v>106</v>
      </c>
      <c r="G337" s="31" t="s">
        <v>531</v>
      </c>
      <c r="H337" s="31" t="s">
        <v>153</v>
      </c>
      <c r="I337" s="147">
        <v>37</v>
      </c>
      <c r="J337" s="147"/>
      <c r="K337" s="147"/>
      <c r="L337" s="147">
        <v>8</v>
      </c>
      <c r="M337" s="217">
        <v>6.45</v>
      </c>
      <c r="N337" s="147">
        <v>22</v>
      </c>
      <c r="O337" s="217">
        <v>8.5</v>
      </c>
      <c r="P337" s="147">
        <v>30</v>
      </c>
      <c r="Q337" s="149">
        <f t="shared" si="29"/>
        <v>14.95</v>
      </c>
      <c r="R337" s="31" t="s">
        <v>1744</v>
      </c>
      <c r="S337" s="31" t="s">
        <v>1791</v>
      </c>
      <c r="T337" s="31" t="s">
        <v>301</v>
      </c>
      <c r="U337" s="31" t="s">
        <v>56</v>
      </c>
      <c r="V337" s="95">
        <v>40725</v>
      </c>
      <c r="W337" s="31"/>
      <c r="X337" s="46">
        <v>474386114</v>
      </c>
      <c r="Y337" s="59" t="s">
        <v>302</v>
      </c>
      <c r="Z337" s="31" t="s">
        <v>304</v>
      </c>
      <c r="AB337" s="120">
        <v>474386114</v>
      </c>
      <c r="AC337" s="31" t="s">
        <v>305</v>
      </c>
      <c r="AD337" s="61"/>
    </row>
    <row r="338" spans="1:36" ht="15.75" customHeight="1">
      <c r="A338" s="19" t="s">
        <v>29</v>
      </c>
      <c r="B338" s="19">
        <v>15</v>
      </c>
      <c r="C338" s="19">
        <v>2</v>
      </c>
      <c r="D338" s="31" t="s">
        <v>1286</v>
      </c>
      <c r="E338" s="19">
        <v>1590533</v>
      </c>
      <c r="F338" s="19" t="s">
        <v>106</v>
      </c>
      <c r="G338" s="31" t="s">
        <v>258</v>
      </c>
      <c r="H338" s="31" t="s">
        <v>44</v>
      </c>
      <c r="I338" s="147">
        <v>10</v>
      </c>
      <c r="J338" s="147"/>
      <c r="K338" s="147">
        <v>0</v>
      </c>
      <c r="L338" s="147">
        <f>8-4</f>
        <v>4</v>
      </c>
      <c r="M338" s="217">
        <f>7.3-4</f>
        <v>3.3</v>
      </c>
      <c r="N338" s="147">
        <v>46</v>
      </c>
      <c r="O338" s="217">
        <v>3.74</v>
      </c>
      <c r="P338" s="147">
        <f>L338+N338</f>
        <v>50</v>
      </c>
      <c r="Q338" s="149">
        <f t="shared" si="29"/>
        <v>7.04</v>
      </c>
      <c r="R338" s="31" t="s">
        <v>2119</v>
      </c>
      <c r="S338" s="31" t="s">
        <v>259</v>
      </c>
      <c r="T338" s="31" t="s">
        <v>211</v>
      </c>
      <c r="U338" s="31" t="s">
        <v>56</v>
      </c>
      <c r="V338" s="95">
        <v>39448</v>
      </c>
      <c r="W338" s="31"/>
      <c r="X338" s="46">
        <v>474684432</v>
      </c>
      <c r="Y338" s="59" t="s">
        <v>212</v>
      </c>
      <c r="Z338" s="31" t="s">
        <v>213</v>
      </c>
      <c r="AA338" s="31" t="s">
        <v>118</v>
      </c>
      <c r="AB338" s="120" t="s">
        <v>214</v>
      </c>
      <c r="AC338" s="31" t="s">
        <v>212</v>
      </c>
      <c r="AD338" s="61">
        <v>10</v>
      </c>
    </row>
    <row r="339" spans="1:36">
      <c r="A339" s="11" t="s">
        <v>29</v>
      </c>
      <c r="B339" s="11">
        <v>15</v>
      </c>
      <c r="C339" s="11">
        <v>2</v>
      </c>
      <c r="D339" s="59" t="s">
        <v>2202</v>
      </c>
      <c r="E339" s="37">
        <v>8647982</v>
      </c>
      <c r="F339" s="8" t="s">
        <v>106</v>
      </c>
      <c r="G339" s="59" t="s">
        <v>260</v>
      </c>
      <c r="H339" s="59" t="s">
        <v>93</v>
      </c>
      <c r="I339" s="149">
        <v>3</v>
      </c>
      <c r="J339" s="149"/>
      <c r="K339" s="149">
        <v>0</v>
      </c>
      <c r="L339" s="149">
        <f>9-5</f>
        <v>4</v>
      </c>
      <c r="M339" s="150">
        <f>2.75-1.15</f>
        <v>1.6</v>
      </c>
      <c r="N339" s="149">
        <v>5</v>
      </c>
      <c r="O339" s="150">
        <v>1.95</v>
      </c>
      <c r="P339" s="149">
        <f>L339+N339</f>
        <v>9</v>
      </c>
      <c r="Q339" s="149">
        <f t="shared" si="29"/>
        <v>3.55</v>
      </c>
      <c r="R339" s="59" t="s">
        <v>2119</v>
      </c>
      <c r="S339" s="59" t="s">
        <v>234</v>
      </c>
      <c r="T339" s="59" t="s">
        <v>261</v>
      </c>
      <c r="U339" s="59" t="s">
        <v>56</v>
      </c>
      <c r="V339" s="93">
        <v>39753</v>
      </c>
      <c r="W339" s="37"/>
      <c r="X339" s="61">
        <v>474375414</v>
      </c>
      <c r="Y339" s="59" t="s">
        <v>236</v>
      </c>
      <c r="Z339" s="59" t="s">
        <v>262</v>
      </c>
      <c r="AA339" s="59" t="s">
        <v>263</v>
      </c>
      <c r="AB339" s="118" t="s">
        <v>264</v>
      </c>
      <c r="AC339" s="31" t="s">
        <v>265</v>
      </c>
      <c r="AD339" s="61">
        <v>3</v>
      </c>
    </row>
    <row r="340" spans="1:36" ht="18" customHeight="1">
      <c r="A340" s="8" t="s">
        <v>29</v>
      </c>
      <c r="B340" s="8">
        <v>15</v>
      </c>
      <c r="C340" s="8">
        <v>2</v>
      </c>
      <c r="D340" s="116" t="s">
        <v>225</v>
      </c>
      <c r="E340" s="8">
        <v>8756058</v>
      </c>
      <c r="F340" s="89" t="s">
        <v>106</v>
      </c>
      <c r="G340" s="22" t="s">
        <v>233</v>
      </c>
      <c r="H340" s="22" t="s">
        <v>129</v>
      </c>
      <c r="I340" s="149">
        <v>4</v>
      </c>
      <c r="J340" s="148"/>
      <c r="K340" s="149">
        <v>0</v>
      </c>
      <c r="L340" s="149">
        <f>48-13</f>
        <v>35</v>
      </c>
      <c r="M340" s="150">
        <f>2.4-0.65</f>
        <v>1.75</v>
      </c>
      <c r="N340" s="149">
        <v>10</v>
      </c>
      <c r="O340" s="150">
        <v>0.5</v>
      </c>
      <c r="P340" s="149">
        <f>L340+N340</f>
        <v>45</v>
      </c>
      <c r="Q340" s="149">
        <f t="shared" si="29"/>
        <v>2.25</v>
      </c>
      <c r="R340" s="22" t="s">
        <v>2119</v>
      </c>
      <c r="S340" s="22" t="s">
        <v>225</v>
      </c>
      <c r="T340" s="22" t="s">
        <v>226</v>
      </c>
      <c r="U340" s="22" t="s">
        <v>56</v>
      </c>
      <c r="V340" s="98">
        <v>41091</v>
      </c>
      <c r="W340" s="16"/>
      <c r="X340" s="7">
        <v>474699700</v>
      </c>
      <c r="Y340" s="59" t="s">
        <v>227</v>
      </c>
      <c r="Z340" s="22" t="s">
        <v>256</v>
      </c>
      <c r="AA340" s="22" t="s">
        <v>229</v>
      </c>
      <c r="AB340" s="99">
        <v>474699712</v>
      </c>
      <c r="AC340" s="31" t="s">
        <v>257</v>
      </c>
      <c r="AD340" s="7">
        <v>4</v>
      </c>
    </row>
    <row r="341" spans="1:36" ht="18" customHeight="1">
      <c r="A341" s="19" t="s">
        <v>29</v>
      </c>
      <c r="B341" s="19">
        <v>14</v>
      </c>
      <c r="C341" s="19">
        <v>3</v>
      </c>
      <c r="D341" s="31" t="s">
        <v>1882</v>
      </c>
      <c r="E341" s="19">
        <v>2241142</v>
      </c>
      <c r="F341" s="19" t="s">
        <v>106</v>
      </c>
      <c r="G341" s="31" t="s">
        <v>1750</v>
      </c>
      <c r="H341" s="31" t="s">
        <v>299</v>
      </c>
      <c r="I341" s="147">
        <v>23</v>
      </c>
      <c r="J341" s="147"/>
      <c r="K341" s="147"/>
      <c r="L341" s="147">
        <v>7</v>
      </c>
      <c r="M341" s="217">
        <v>4.9800000000000004</v>
      </c>
      <c r="N341" s="147">
        <v>12</v>
      </c>
      <c r="O341" s="217">
        <v>1.58</v>
      </c>
      <c r="P341" s="147">
        <v>19</v>
      </c>
      <c r="Q341" s="147">
        <v>6.5600000000000005</v>
      </c>
      <c r="R341" s="31" t="s">
        <v>1752</v>
      </c>
      <c r="S341" s="31" t="s">
        <v>1883</v>
      </c>
      <c r="T341" s="31" t="s">
        <v>1884</v>
      </c>
      <c r="U341" s="31" t="s">
        <v>111</v>
      </c>
      <c r="V341" s="95">
        <v>39083</v>
      </c>
      <c r="W341" s="31"/>
      <c r="X341" s="46">
        <v>416732303</v>
      </c>
      <c r="Y341" s="59" t="s">
        <v>1885</v>
      </c>
      <c r="Z341" s="31" t="s">
        <v>1886</v>
      </c>
      <c r="AA341" s="92"/>
      <c r="AB341" s="120" t="s">
        <v>1887</v>
      </c>
      <c r="AC341" s="31" t="s">
        <v>1888</v>
      </c>
      <c r="AD341" s="61"/>
    </row>
    <row r="342" spans="1:36" ht="18" customHeight="1">
      <c r="A342" s="19" t="s">
        <v>29</v>
      </c>
      <c r="B342" s="19">
        <v>14</v>
      </c>
      <c r="C342" s="19">
        <v>3</v>
      </c>
      <c r="D342" s="31" t="s">
        <v>1284</v>
      </c>
      <c r="E342" s="19">
        <v>2367190</v>
      </c>
      <c r="F342" s="19" t="s">
        <v>106</v>
      </c>
      <c r="G342" s="31" t="s">
        <v>1889</v>
      </c>
      <c r="H342" s="31" t="s">
        <v>1758</v>
      </c>
      <c r="I342" s="147">
        <v>83</v>
      </c>
      <c r="J342" s="147"/>
      <c r="K342" s="147"/>
      <c r="L342" s="147">
        <v>9</v>
      </c>
      <c r="M342" s="217">
        <v>8.3000000000000007</v>
      </c>
      <c r="N342" s="147">
        <v>16</v>
      </c>
      <c r="O342" s="217">
        <v>1.1000000000000001</v>
      </c>
      <c r="P342" s="147">
        <v>25</v>
      </c>
      <c r="Q342" s="149">
        <f>SUM(M342,O342)</f>
        <v>9.4</v>
      </c>
      <c r="R342" s="31" t="s">
        <v>1752</v>
      </c>
      <c r="S342" s="31" t="s">
        <v>1890</v>
      </c>
      <c r="T342" s="31" t="s">
        <v>1891</v>
      </c>
      <c r="U342" s="31" t="s">
        <v>76</v>
      </c>
      <c r="V342" s="95">
        <v>37895</v>
      </c>
      <c r="W342" s="31"/>
      <c r="X342" s="46">
        <v>416797511</v>
      </c>
      <c r="Y342" s="59" t="s">
        <v>1892</v>
      </c>
      <c r="Z342" s="31" t="s">
        <v>229</v>
      </c>
      <c r="AB342" s="120">
        <v>775889624</v>
      </c>
      <c r="AC342" s="31" t="s">
        <v>1893</v>
      </c>
      <c r="AD342" s="61"/>
    </row>
    <row r="343" spans="1:36" ht="18" customHeight="1">
      <c r="A343" s="19" t="s">
        <v>29</v>
      </c>
      <c r="B343" s="19">
        <v>14</v>
      </c>
      <c r="C343" s="19">
        <v>3</v>
      </c>
      <c r="D343" s="31" t="s">
        <v>1284</v>
      </c>
      <c r="E343" s="19">
        <v>4257675</v>
      </c>
      <c r="F343" s="19" t="s">
        <v>106</v>
      </c>
      <c r="G343" s="31" t="s">
        <v>1802</v>
      </c>
      <c r="H343" s="31" t="s">
        <v>33</v>
      </c>
      <c r="I343" s="147">
        <v>40</v>
      </c>
      <c r="J343" s="147"/>
      <c r="K343" s="147"/>
      <c r="L343" s="147">
        <v>8</v>
      </c>
      <c r="M343" s="217">
        <v>7.5</v>
      </c>
      <c r="N343" s="147">
        <v>16</v>
      </c>
      <c r="O343" s="217">
        <v>1.37</v>
      </c>
      <c r="P343" s="147">
        <v>24</v>
      </c>
      <c r="Q343" s="149">
        <f>SUM(M343,O343)</f>
        <v>8.870000000000001</v>
      </c>
      <c r="R343" s="31" t="s">
        <v>1752</v>
      </c>
      <c r="S343" s="31" t="s">
        <v>1877</v>
      </c>
      <c r="T343" s="31" t="s">
        <v>1878</v>
      </c>
      <c r="U343" s="31" t="s">
        <v>37</v>
      </c>
      <c r="V343" s="95">
        <v>40179</v>
      </c>
      <c r="W343" s="31"/>
      <c r="X343" s="46" t="s">
        <v>1879</v>
      </c>
      <c r="Y343" s="59" t="s">
        <v>1880</v>
      </c>
      <c r="Z343" s="31" t="s">
        <v>229</v>
      </c>
      <c r="AA343" s="92"/>
      <c r="AB343" s="120">
        <v>777481218</v>
      </c>
      <c r="AC343" s="31" t="s">
        <v>1881</v>
      </c>
      <c r="AD343" s="61"/>
    </row>
    <row r="344" spans="1:36" ht="15" customHeight="1">
      <c r="A344" s="19" t="s">
        <v>29</v>
      </c>
      <c r="B344" s="19">
        <v>14</v>
      </c>
      <c r="C344" s="19">
        <v>3</v>
      </c>
      <c r="D344" s="31" t="s">
        <v>497</v>
      </c>
      <c r="E344" s="19">
        <v>4731306</v>
      </c>
      <c r="F344" s="19" t="s">
        <v>106</v>
      </c>
      <c r="G344" s="31" t="s">
        <v>1750</v>
      </c>
      <c r="H344" s="31" t="s">
        <v>1794</v>
      </c>
      <c r="I344" s="147">
        <v>32</v>
      </c>
      <c r="J344" s="147"/>
      <c r="K344" s="147"/>
      <c r="L344" s="147">
        <v>11</v>
      </c>
      <c r="M344" s="217">
        <v>8</v>
      </c>
      <c r="N344" s="147">
        <v>16</v>
      </c>
      <c r="O344" s="217">
        <v>2.46</v>
      </c>
      <c r="P344" s="147">
        <v>27</v>
      </c>
      <c r="Q344" s="147">
        <v>10.46</v>
      </c>
      <c r="R344" s="31" t="s">
        <v>1752</v>
      </c>
      <c r="S344" s="31" t="s">
        <v>1873</v>
      </c>
      <c r="T344" s="31" t="s">
        <v>1874</v>
      </c>
      <c r="U344" s="31" t="s">
        <v>111</v>
      </c>
      <c r="V344" s="95">
        <v>39083</v>
      </c>
      <c r="W344" s="31"/>
      <c r="X344" s="46">
        <v>416732271</v>
      </c>
      <c r="Y344" s="59" t="s">
        <v>1875</v>
      </c>
      <c r="Z344" s="31" t="s">
        <v>50</v>
      </c>
      <c r="AB344" s="120" t="s">
        <v>1876</v>
      </c>
      <c r="AC344" s="31" t="s">
        <v>1875</v>
      </c>
      <c r="AD344" s="61"/>
    </row>
    <row r="345" spans="1:36" ht="15" customHeight="1">
      <c r="A345" s="19" t="s">
        <v>29</v>
      </c>
      <c r="B345" s="19">
        <v>14</v>
      </c>
      <c r="C345" s="19">
        <v>3</v>
      </c>
      <c r="D345" s="31" t="s">
        <v>334</v>
      </c>
      <c r="E345" s="19">
        <v>6081367</v>
      </c>
      <c r="F345" s="19" t="s">
        <v>106</v>
      </c>
      <c r="G345" s="31" t="s">
        <v>1750</v>
      </c>
      <c r="H345" s="31" t="s">
        <v>1867</v>
      </c>
      <c r="I345" s="147">
        <v>24</v>
      </c>
      <c r="J345" s="147"/>
      <c r="K345" s="147"/>
      <c r="L345" s="147">
        <v>9</v>
      </c>
      <c r="M345" s="217">
        <v>7.5</v>
      </c>
      <c r="N345" s="147">
        <v>2</v>
      </c>
      <c r="O345" s="217">
        <v>0.25</v>
      </c>
      <c r="P345" s="147">
        <v>11</v>
      </c>
      <c r="Q345" s="147">
        <v>7.75</v>
      </c>
      <c r="R345" s="31" t="s">
        <v>1752</v>
      </c>
      <c r="S345" s="31" t="s">
        <v>1868</v>
      </c>
      <c r="T345" s="31" t="s">
        <v>1869</v>
      </c>
      <c r="U345" s="31" t="s">
        <v>111</v>
      </c>
      <c r="V345" s="95">
        <v>41334</v>
      </c>
      <c r="W345" s="31"/>
      <c r="X345" s="46">
        <v>731129760</v>
      </c>
      <c r="Y345" s="59" t="s">
        <v>1870</v>
      </c>
      <c r="Z345" s="31" t="s">
        <v>1871</v>
      </c>
      <c r="AB345" s="120">
        <v>731129742</v>
      </c>
      <c r="AC345" s="31" t="s">
        <v>1872</v>
      </c>
      <c r="AD345" s="61"/>
    </row>
    <row r="346" spans="1:36">
      <c r="A346" s="19" t="s">
        <v>29</v>
      </c>
      <c r="B346" s="19">
        <v>14</v>
      </c>
      <c r="C346" s="19">
        <v>3</v>
      </c>
      <c r="D346" s="31" t="s">
        <v>1894</v>
      </c>
      <c r="E346" s="19">
        <v>8281324</v>
      </c>
      <c r="F346" s="19" t="s">
        <v>106</v>
      </c>
      <c r="G346" s="31" t="s">
        <v>1750</v>
      </c>
      <c r="H346" s="31" t="s">
        <v>1794</v>
      </c>
      <c r="I346" s="147">
        <v>23</v>
      </c>
      <c r="J346" s="147"/>
      <c r="K346" s="147"/>
      <c r="L346" s="147">
        <v>9</v>
      </c>
      <c r="M346" s="217">
        <v>5.8</v>
      </c>
      <c r="N346" s="147">
        <v>6</v>
      </c>
      <c r="O346" s="217">
        <v>1.6</v>
      </c>
      <c r="P346" s="147">
        <v>15</v>
      </c>
      <c r="Q346" s="147">
        <v>7.4</v>
      </c>
      <c r="R346" s="31" t="s">
        <v>1752</v>
      </c>
      <c r="S346" s="31" t="s">
        <v>1895</v>
      </c>
      <c r="T346" s="31" t="s">
        <v>357</v>
      </c>
      <c r="U346" s="31" t="s">
        <v>111</v>
      </c>
      <c r="V346" s="95">
        <v>39083</v>
      </c>
      <c r="W346" s="31"/>
      <c r="X346" s="46" t="s">
        <v>1896</v>
      </c>
      <c r="Y346" s="59" t="s">
        <v>1897</v>
      </c>
      <c r="Z346" s="31" t="s">
        <v>118</v>
      </c>
      <c r="AB346" s="120">
        <v>416838313</v>
      </c>
      <c r="AC346" s="31" t="s">
        <v>1897</v>
      </c>
      <c r="AD346" s="61"/>
    </row>
    <row r="347" spans="1:36">
      <c r="A347" s="19" t="s">
        <v>29</v>
      </c>
      <c r="B347" s="19">
        <v>6</v>
      </c>
      <c r="C347" s="19">
        <v>3</v>
      </c>
      <c r="D347" s="31" t="s">
        <v>523</v>
      </c>
      <c r="E347" s="19">
        <v>1997112</v>
      </c>
      <c r="F347" s="19" t="s">
        <v>106</v>
      </c>
      <c r="G347" s="31" t="s">
        <v>159</v>
      </c>
      <c r="H347" s="31" t="s">
        <v>282</v>
      </c>
      <c r="I347" s="147">
        <v>43</v>
      </c>
      <c r="J347" s="147"/>
      <c r="K347" s="163">
        <v>5</v>
      </c>
      <c r="L347" s="147">
        <v>16</v>
      </c>
      <c r="M347" s="217">
        <v>15.8</v>
      </c>
      <c r="N347" s="147">
        <v>27</v>
      </c>
      <c r="O347" s="217">
        <v>14.02</v>
      </c>
      <c r="P347" s="147">
        <f t="shared" ref="P347:P366" si="31">SUM(L347,N347)</f>
        <v>43</v>
      </c>
      <c r="Q347" s="147">
        <f t="shared" ref="Q347:Q366" si="32">SUM(M347,O347)</f>
        <v>29.82</v>
      </c>
      <c r="R347" s="31" t="s">
        <v>155</v>
      </c>
      <c r="S347" s="31" t="s">
        <v>524</v>
      </c>
      <c r="T347" s="31" t="s">
        <v>525</v>
      </c>
      <c r="U347" s="31" t="s">
        <v>56</v>
      </c>
      <c r="V347" s="95">
        <v>39083</v>
      </c>
      <c r="W347" s="31"/>
      <c r="X347" s="46">
        <v>416786105</v>
      </c>
      <c r="Y347" s="59" t="s">
        <v>526</v>
      </c>
      <c r="Z347" s="31" t="s">
        <v>527</v>
      </c>
      <c r="AA347" s="31" t="s">
        <v>528</v>
      </c>
      <c r="AB347" s="120" t="s">
        <v>529</v>
      </c>
      <c r="AC347" s="31" t="s">
        <v>526</v>
      </c>
      <c r="AD347" s="61">
        <v>43</v>
      </c>
    </row>
    <row r="348" spans="1:36">
      <c r="A348" s="8" t="s">
        <v>29</v>
      </c>
      <c r="B348" s="8">
        <v>6</v>
      </c>
      <c r="C348" s="8">
        <v>3</v>
      </c>
      <c r="D348" s="22" t="s">
        <v>556</v>
      </c>
      <c r="E348" s="8">
        <v>3856868</v>
      </c>
      <c r="F348" s="8" t="s">
        <v>106</v>
      </c>
      <c r="G348" s="22" t="s">
        <v>557</v>
      </c>
      <c r="H348" s="22" t="s">
        <v>153</v>
      </c>
      <c r="I348" s="148">
        <v>75</v>
      </c>
      <c r="J348" s="148"/>
      <c r="K348" s="151" t="s">
        <v>558</v>
      </c>
      <c r="L348" s="149">
        <v>38</v>
      </c>
      <c r="M348" s="150">
        <v>36</v>
      </c>
      <c r="N348" s="149">
        <v>30</v>
      </c>
      <c r="O348" s="150">
        <v>30</v>
      </c>
      <c r="P348" s="149">
        <f t="shared" si="31"/>
        <v>68</v>
      </c>
      <c r="Q348" s="149">
        <f t="shared" si="32"/>
        <v>66</v>
      </c>
      <c r="R348" s="22" t="s">
        <v>155</v>
      </c>
      <c r="S348" s="22" t="s">
        <v>559</v>
      </c>
      <c r="T348" s="22" t="s">
        <v>560</v>
      </c>
      <c r="U348" s="22" t="s">
        <v>56</v>
      </c>
      <c r="V348" s="98">
        <v>39083</v>
      </c>
      <c r="W348" s="16"/>
      <c r="X348" s="7">
        <v>416857221</v>
      </c>
      <c r="Y348" s="59" t="s">
        <v>561</v>
      </c>
      <c r="Z348" s="22" t="s">
        <v>562</v>
      </c>
      <c r="AA348" s="22" t="s">
        <v>563</v>
      </c>
      <c r="AB348" s="99">
        <v>416857221</v>
      </c>
      <c r="AC348" s="31" t="s">
        <v>564</v>
      </c>
      <c r="AD348" s="7">
        <v>75</v>
      </c>
    </row>
    <row r="349" spans="1:36">
      <c r="A349" s="19" t="s">
        <v>29</v>
      </c>
      <c r="B349" s="19">
        <v>6</v>
      </c>
      <c r="C349" s="19">
        <v>3</v>
      </c>
      <c r="D349" s="31" t="s">
        <v>538</v>
      </c>
      <c r="E349" s="19">
        <v>7999242</v>
      </c>
      <c r="F349" s="19" t="s">
        <v>106</v>
      </c>
      <c r="G349" s="31" t="s">
        <v>498</v>
      </c>
      <c r="H349" s="31" t="s">
        <v>93</v>
      </c>
      <c r="I349" s="147">
        <v>52</v>
      </c>
      <c r="J349" s="147"/>
      <c r="K349" s="163">
        <v>5</v>
      </c>
      <c r="L349" s="147">
        <v>34</v>
      </c>
      <c r="M349" s="217">
        <v>33.08</v>
      </c>
      <c r="N349" s="147">
        <v>37</v>
      </c>
      <c r="O349" s="217">
        <v>24.02</v>
      </c>
      <c r="P349" s="147">
        <f t="shared" si="31"/>
        <v>71</v>
      </c>
      <c r="Q349" s="147">
        <f t="shared" si="32"/>
        <v>57.099999999999994</v>
      </c>
      <c r="R349" s="31" t="s">
        <v>155</v>
      </c>
      <c r="S349" s="31" t="s">
        <v>539</v>
      </c>
      <c r="T349" s="31" t="s">
        <v>540</v>
      </c>
      <c r="U349" s="31" t="s">
        <v>56</v>
      </c>
      <c r="V349" s="95">
        <v>39083</v>
      </c>
      <c r="W349" s="31"/>
      <c r="X349" s="46">
        <v>416798096</v>
      </c>
      <c r="Y349" s="59" t="s">
        <v>541</v>
      </c>
      <c r="Z349" s="31" t="s">
        <v>542</v>
      </c>
      <c r="AA349" s="31" t="s">
        <v>543</v>
      </c>
      <c r="AB349" s="120">
        <v>416798231</v>
      </c>
      <c r="AC349" s="31" t="s">
        <v>541</v>
      </c>
      <c r="AD349" s="61">
        <v>83</v>
      </c>
    </row>
    <row r="350" spans="1:36">
      <c r="A350" s="19" t="s">
        <v>29</v>
      </c>
      <c r="B350" s="19">
        <v>6</v>
      </c>
      <c r="C350" s="19">
        <v>3</v>
      </c>
      <c r="D350" s="31" t="s">
        <v>530</v>
      </c>
      <c r="E350" s="19">
        <v>9361032</v>
      </c>
      <c r="F350" s="19" t="s">
        <v>106</v>
      </c>
      <c r="G350" s="31" t="s">
        <v>531</v>
      </c>
      <c r="H350" s="31" t="s">
        <v>289</v>
      </c>
      <c r="I350" s="147">
        <v>53</v>
      </c>
      <c r="J350" s="147"/>
      <c r="K350" s="163">
        <v>5</v>
      </c>
      <c r="L350" s="147">
        <v>33</v>
      </c>
      <c r="M350" s="217">
        <v>32.08</v>
      </c>
      <c r="N350" s="147">
        <v>29</v>
      </c>
      <c r="O350" s="217">
        <v>16.02</v>
      </c>
      <c r="P350" s="147">
        <f t="shared" si="31"/>
        <v>62</v>
      </c>
      <c r="Q350" s="147">
        <f t="shared" si="32"/>
        <v>48.099999999999994</v>
      </c>
      <c r="R350" s="31" t="s">
        <v>155</v>
      </c>
      <c r="S350" s="31" t="s">
        <v>532</v>
      </c>
      <c r="T350" s="31" t="s">
        <v>533</v>
      </c>
      <c r="U350" s="31" t="s">
        <v>56</v>
      </c>
      <c r="V350" s="95">
        <v>39814</v>
      </c>
      <c r="W350" s="31"/>
      <c r="X350" s="46">
        <v>416574740</v>
      </c>
      <c r="Y350" s="59" t="s">
        <v>534</v>
      </c>
      <c r="Z350" s="31" t="s">
        <v>535</v>
      </c>
      <c r="AA350" s="31" t="s">
        <v>528</v>
      </c>
      <c r="AB350" s="120" t="s">
        <v>536</v>
      </c>
      <c r="AC350" s="31" t="s">
        <v>537</v>
      </c>
      <c r="AD350" s="61">
        <v>58</v>
      </c>
      <c r="AE350" s="37"/>
      <c r="AF350" s="37"/>
      <c r="AG350" s="37"/>
      <c r="AH350" s="59"/>
      <c r="AI350" s="37"/>
      <c r="AJ350" s="37"/>
    </row>
    <row r="351" spans="1:36" ht="15" customHeight="1">
      <c r="A351" s="19" t="s">
        <v>29</v>
      </c>
      <c r="B351" s="19">
        <v>6</v>
      </c>
      <c r="C351" s="19">
        <v>3</v>
      </c>
      <c r="D351" s="31" t="s">
        <v>544</v>
      </c>
      <c r="E351" s="19">
        <v>9374052</v>
      </c>
      <c r="F351" s="19" t="s">
        <v>106</v>
      </c>
      <c r="G351" s="31" t="s">
        <v>159</v>
      </c>
      <c r="H351" s="31" t="s">
        <v>44</v>
      </c>
      <c r="I351" s="147">
        <v>56</v>
      </c>
      <c r="J351" s="147"/>
      <c r="K351" s="163">
        <v>5</v>
      </c>
      <c r="L351" s="147">
        <v>15</v>
      </c>
      <c r="M351" s="217">
        <v>14.08</v>
      </c>
      <c r="N351" s="147">
        <v>28</v>
      </c>
      <c r="O351" s="217">
        <v>15.02</v>
      </c>
      <c r="P351" s="147">
        <f t="shared" si="31"/>
        <v>43</v>
      </c>
      <c r="Q351" s="147">
        <f t="shared" si="32"/>
        <v>29.1</v>
      </c>
      <c r="R351" s="31" t="s">
        <v>155</v>
      </c>
      <c r="S351" s="31" t="s">
        <v>545</v>
      </c>
      <c r="T351" s="31" t="s">
        <v>546</v>
      </c>
      <c r="U351" s="31" t="s">
        <v>56</v>
      </c>
      <c r="V351" s="95">
        <v>39083</v>
      </c>
      <c r="W351" s="31"/>
      <c r="X351" s="46">
        <v>416591690</v>
      </c>
      <c r="Y351" s="59" t="s">
        <v>547</v>
      </c>
      <c r="Z351" s="31" t="s">
        <v>548</v>
      </c>
      <c r="AA351" s="31" t="s">
        <v>528</v>
      </c>
      <c r="AB351" s="120" t="s">
        <v>549</v>
      </c>
      <c r="AC351" s="31" t="s">
        <v>547</v>
      </c>
      <c r="AD351" s="61">
        <v>56</v>
      </c>
      <c r="AE351" s="1"/>
    </row>
    <row r="352" spans="1:36" ht="15.75" customHeight="1">
      <c r="A352" s="19" t="s">
        <v>29</v>
      </c>
      <c r="B352" s="19">
        <v>6</v>
      </c>
      <c r="C352" s="19">
        <v>3</v>
      </c>
      <c r="D352" s="31" t="s">
        <v>550</v>
      </c>
      <c r="E352" s="19">
        <v>9751707</v>
      </c>
      <c r="F352" s="19" t="s">
        <v>106</v>
      </c>
      <c r="G352" s="31" t="s">
        <v>159</v>
      </c>
      <c r="H352" s="31" t="s">
        <v>203</v>
      </c>
      <c r="I352" s="147">
        <v>81</v>
      </c>
      <c r="J352" s="147"/>
      <c r="K352" s="163">
        <v>5</v>
      </c>
      <c r="L352" s="147">
        <v>43</v>
      </c>
      <c r="M352" s="217">
        <v>42.08</v>
      </c>
      <c r="N352" s="147">
        <v>35</v>
      </c>
      <c r="O352" s="217">
        <v>22.02</v>
      </c>
      <c r="P352" s="147">
        <f t="shared" si="31"/>
        <v>78</v>
      </c>
      <c r="Q352" s="147">
        <f t="shared" si="32"/>
        <v>64.099999999999994</v>
      </c>
      <c r="R352" s="31" t="s">
        <v>155</v>
      </c>
      <c r="S352" s="31" t="s">
        <v>551</v>
      </c>
      <c r="T352" s="31" t="s">
        <v>552</v>
      </c>
      <c r="U352" s="31" t="s">
        <v>56</v>
      </c>
      <c r="V352" s="95">
        <v>39083</v>
      </c>
      <c r="W352" s="31"/>
      <c r="X352" s="46">
        <v>416748164</v>
      </c>
      <c r="Y352" s="59" t="s">
        <v>553</v>
      </c>
      <c r="Z352" s="31" t="s">
        <v>554</v>
      </c>
      <c r="AA352" s="31" t="s">
        <v>528</v>
      </c>
      <c r="AB352" s="120">
        <v>416748166</v>
      </c>
      <c r="AC352" s="31" t="s">
        <v>555</v>
      </c>
      <c r="AD352" s="61">
        <v>81</v>
      </c>
    </row>
    <row r="353" spans="1:32">
      <c r="A353" s="19" t="s">
        <v>29</v>
      </c>
      <c r="B353" s="19">
        <v>6</v>
      </c>
      <c r="C353" s="19">
        <v>3</v>
      </c>
      <c r="D353" s="31" t="s">
        <v>571</v>
      </c>
      <c r="E353" s="19">
        <v>6223146</v>
      </c>
      <c r="F353" s="19" t="s">
        <v>106</v>
      </c>
      <c r="G353" s="31" t="s">
        <v>175</v>
      </c>
      <c r="H353" s="31" t="s">
        <v>129</v>
      </c>
      <c r="I353" s="147">
        <v>90</v>
      </c>
      <c r="J353" s="147"/>
      <c r="K353" s="163">
        <v>5</v>
      </c>
      <c r="L353" s="147">
        <v>14</v>
      </c>
      <c r="M353" s="217">
        <v>13.08</v>
      </c>
      <c r="N353" s="147">
        <v>27</v>
      </c>
      <c r="O353" s="217">
        <v>14.02</v>
      </c>
      <c r="P353" s="147">
        <f t="shared" si="31"/>
        <v>41</v>
      </c>
      <c r="Q353" s="147">
        <f t="shared" si="32"/>
        <v>27.1</v>
      </c>
      <c r="R353" s="31" t="s">
        <v>176</v>
      </c>
      <c r="S353" s="31" t="s">
        <v>572</v>
      </c>
      <c r="T353" s="31" t="s">
        <v>573</v>
      </c>
      <c r="U353" s="31" t="s">
        <v>56</v>
      </c>
      <c r="V353" s="95">
        <v>40544</v>
      </c>
      <c r="W353" s="31"/>
      <c r="X353" s="46" t="s">
        <v>574</v>
      </c>
      <c r="Y353" s="59" t="s">
        <v>575</v>
      </c>
      <c r="Z353" s="31" t="s">
        <v>576</v>
      </c>
      <c r="AA353" s="31" t="s">
        <v>80</v>
      </c>
      <c r="AB353" s="120">
        <v>416735295</v>
      </c>
      <c r="AC353" s="31" t="s">
        <v>577</v>
      </c>
      <c r="AD353" s="61">
        <v>90</v>
      </c>
    </row>
    <row r="354" spans="1:32">
      <c r="A354" s="8" t="s">
        <v>29</v>
      </c>
      <c r="B354" s="8">
        <v>6</v>
      </c>
      <c r="C354" s="8">
        <v>3</v>
      </c>
      <c r="D354" s="22" t="s">
        <v>2666</v>
      </c>
      <c r="E354" s="8">
        <v>6566711</v>
      </c>
      <c r="F354" s="8" t="s">
        <v>106</v>
      </c>
      <c r="G354" s="22" t="s">
        <v>175</v>
      </c>
      <c r="H354" s="22" t="s">
        <v>129</v>
      </c>
      <c r="I354" s="148">
        <v>118</v>
      </c>
      <c r="J354" s="148"/>
      <c r="K354" s="152">
        <v>6</v>
      </c>
      <c r="L354" s="149">
        <f>66-17</f>
        <v>49</v>
      </c>
      <c r="M354" s="150">
        <f>58.173-13.677</f>
        <v>44.496000000000002</v>
      </c>
      <c r="N354" s="149">
        <v>43</v>
      </c>
      <c r="O354" s="150">
        <v>30.096</v>
      </c>
      <c r="P354" s="149">
        <f t="shared" si="31"/>
        <v>92</v>
      </c>
      <c r="Q354" s="149">
        <f t="shared" si="32"/>
        <v>74.591999999999999</v>
      </c>
      <c r="R354" s="22" t="s">
        <v>176</v>
      </c>
      <c r="S354" s="22" t="s">
        <v>2667</v>
      </c>
      <c r="T354" s="22" t="s">
        <v>2668</v>
      </c>
      <c r="U354" s="22" t="s">
        <v>111</v>
      </c>
      <c r="V354" s="98">
        <v>37408</v>
      </c>
      <c r="W354" s="16"/>
      <c r="X354" s="7" t="s">
        <v>2266</v>
      </c>
      <c r="Y354" s="59" t="s">
        <v>2267</v>
      </c>
      <c r="Z354" s="22" t="s">
        <v>2268</v>
      </c>
      <c r="AA354" s="22" t="s">
        <v>2269</v>
      </c>
      <c r="AB354" s="99" t="s">
        <v>2270</v>
      </c>
      <c r="AC354" s="31" t="s">
        <v>2271</v>
      </c>
      <c r="AD354" s="7">
        <v>118</v>
      </c>
    </row>
    <row r="355" spans="1:32" ht="18" customHeight="1">
      <c r="A355" s="8" t="s">
        <v>29</v>
      </c>
      <c r="B355" s="8">
        <v>6</v>
      </c>
      <c r="C355" s="8">
        <v>3</v>
      </c>
      <c r="D355" s="22" t="s">
        <v>584</v>
      </c>
      <c r="E355" s="8">
        <v>7001404</v>
      </c>
      <c r="F355" s="8" t="s">
        <v>106</v>
      </c>
      <c r="G355" s="22" t="s">
        <v>175</v>
      </c>
      <c r="H355" s="22" t="s">
        <v>129</v>
      </c>
      <c r="I355" s="148">
        <v>36</v>
      </c>
      <c r="J355" s="148"/>
      <c r="K355" s="152">
        <v>0</v>
      </c>
      <c r="L355" s="149">
        <v>32</v>
      </c>
      <c r="M355" s="150">
        <v>8.3699999999999992</v>
      </c>
      <c r="N355" s="149">
        <v>35</v>
      </c>
      <c r="O355" s="150">
        <v>9.4499999999999993</v>
      </c>
      <c r="P355" s="149">
        <f t="shared" si="31"/>
        <v>67</v>
      </c>
      <c r="Q355" s="149">
        <f t="shared" si="32"/>
        <v>17.82</v>
      </c>
      <c r="R355" s="22" t="s">
        <v>176</v>
      </c>
      <c r="S355" s="22" t="s">
        <v>585</v>
      </c>
      <c r="T355" s="22" t="s">
        <v>586</v>
      </c>
      <c r="U355" s="22" t="s">
        <v>56</v>
      </c>
      <c r="V355" s="98">
        <v>39083</v>
      </c>
      <c r="W355" s="16"/>
      <c r="X355" s="7">
        <v>416807111</v>
      </c>
      <c r="Y355" s="59" t="s">
        <v>587</v>
      </c>
      <c r="Z355" s="22" t="s">
        <v>588</v>
      </c>
      <c r="AA355" s="22" t="s">
        <v>118</v>
      </c>
      <c r="AB355" s="99">
        <v>416807111</v>
      </c>
      <c r="AC355" s="31" t="s">
        <v>589</v>
      </c>
      <c r="AD355" s="7">
        <v>36</v>
      </c>
    </row>
    <row r="356" spans="1:32" ht="18" customHeight="1">
      <c r="A356" s="19" t="s">
        <v>29</v>
      </c>
      <c r="B356" s="19">
        <v>6</v>
      </c>
      <c r="C356" s="19">
        <v>3</v>
      </c>
      <c r="D356" s="31" t="s">
        <v>565</v>
      </c>
      <c r="E356" s="19">
        <v>7102460</v>
      </c>
      <c r="F356" s="19" t="s">
        <v>106</v>
      </c>
      <c r="G356" s="31" t="s">
        <v>175</v>
      </c>
      <c r="H356" s="31" t="s">
        <v>129</v>
      </c>
      <c r="I356" s="147">
        <v>153</v>
      </c>
      <c r="J356" s="147"/>
      <c r="K356" s="163">
        <v>10</v>
      </c>
      <c r="L356" s="147">
        <v>32</v>
      </c>
      <c r="M356" s="217">
        <v>31.08</v>
      </c>
      <c r="N356" s="147">
        <v>40</v>
      </c>
      <c r="O356" s="217">
        <v>27.02</v>
      </c>
      <c r="P356" s="147">
        <f t="shared" si="31"/>
        <v>72</v>
      </c>
      <c r="Q356" s="147">
        <f t="shared" si="32"/>
        <v>58.099999999999994</v>
      </c>
      <c r="R356" s="31" t="s">
        <v>176</v>
      </c>
      <c r="S356" s="31" t="s">
        <v>566</v>
      </c>
      <c r="T356" s="31" t="s">
        <v>567</v>
      </c>
      <c r="U356" s="31" t="s">
        <v>56</v>
      </c>
      <c r="V356" s="95">
        <v>39083</v>
      </c>
      <c r="W356" s="31"/>
      <c r="X356" s="46">
        <v>416591242</v>
      </c>
      <c r="Y356" s="59" t="s">
        <v>568</v>
      </c>
      <c r="Z356" s="31" t="s">
        <v>569</v>
      </c>
      <c r="AA356" s="31" t="s">
        <v>528</v>
      </c>
      <c r="AB356" s="120" t="s">
        <v>570</v>
      </c>
      <c r="AC356" s="31">
        <v>603585122</v>
      </c>
      <c r="AD356" s="61">
        <v>153</v>
      </c>
    </row>
    <row r="357" spans="1:32">
      <c r="A357" s="8" t="s">
        <v>29</v>
      </c>
      <c r="B357" s="8">
        <v>6</v>
      </c>
      <c r="C357" s="8">
        <v>3</v>
      </c>
      <c r="D357" s="22" t="s">
        <v>2664</v>
      </c>
      <c r="E357" s="8">
        <v>8737488</v>
      </c>
      <c r="F357" s="8" t="s">
        <v>106</v>
      </c>
      <c r="G357" s="22" t="s">
        <v>175</v>
      </c>
      <c r="H357" s="22" t="s">
        <v>129</v>
      </c>
      <c r="I357" s="148">
        <v>45</v>
      </c>
      <c r="J357" s="148"/>
      <c r="K357" s="152">
        <v>45</v>
      </c>
      <c r="L357" s="149">
        <f>15-3</f>
        <v>12</v>
      </c>
      <c r="M357" s="150">
        <f>15-3</f>
        <v>12</v>
      </c>
      <c r="N357" s="149">
        <v>7</v>
      </c>
      <c r="O357" s="150">
        <v>6</v>
      </c>
      <c r="P357" s="149">
        <f t="shared" si="31"/>
        <v>19</v>
      </c>
      <c r="Q357" s="149">
        <f t="shared" si="32"/>
        <v>18</v>
      </c>
      <c r="R357" s="22" t="s">
        <v>176</v>
      </c>
      <c r="S357" s="22" t="s">
        <v>609</v>
      </c>
      <c r="T357" s="22" t="s">
        <v>610</v>
      </c>
      <c r="U357" s="22" t="s">
        <v>330</v>
      </c>
      <c r="V357" s="98">
        <v>41197</v>
      </c>
      <c r="W357" s="16"/>
      <c r="X357" s="7">
        <v>601360569</v>
      </c>
      <c r="Y357" s="59" t="s">
        <v>611</v>
      </c>
      <c r="Z357" s="22" t="s">
        <v>2665</v>
      </c>
      <c r="AA357" s="22" t="s">
        <v>512</v>
      </c>
      <c r="AB357" s="99">
        <v>725499999</v>
      </c>
      <c r="AC357" s="31" t="s">
        <v>613</v>
      </c>
      <c r="AD357" s="7">
        <v>45</v>
      </c>
    </row>
    <row r="358" spans="1:32">
      <c r="A358" s="8" t="s">
        <v>29</v>
      </c>
      <c r="B358" s="8">
        <v>6</v>
      </c>
      <c r="C358" s="8">
        <v>3</v>
      </c>
      <c r="D358" s="22" t="s">
        <v>513</v>
      </c>
      <c r="E358" s="8">
        <v>9518537</v>
      </c>
      <c r="F358" s="8" t="s">
        <v>106</v>
      </c>
      <c r="G358" s="22" t="s">
        <v>175</v>
      </c>
      <c r="H358" s="22" t="s">
        <v>129</v>
      </c>
      <c r="I358" s="148">
        <v>5</v>
      </c>
      <c r="J358" s="148"/>
      <c r="K358" s="152">
        <v>5</v>
      </c>
      <c r="L358" s="149">
        <f>17-6</f>
        <v>11</v>
      </c>
      <c r="M358" s="150">
        <f>2.662-1.001</f>
        <v>1.661</v>
      </c>
      <c r="N358" s="149">
        <v>14</v>
      </c>
      <c r="O358" s="150">
        <v>1.6479999999999999</v>
      </c>
      <c r="P358" s="149">
        <f t="shared" si="31"/>
        <v>25</v>
      </c>
      <c r="Q358" s="149">
        <f t="shared" si="32"/>
        <v>3.3090000000000002</v>
      </c>
      <c r="R358" s="22" t="s">
        <v>176</v>
      </c>
      <c r="S358" s="22" t="s">
        <v>2669</v>
      </c>
      <c r="T358" s="22" t="s">
        <v>2670</v>
      </c>
      <c r="U358" s="22" t="s">
        <v>111</v>
      </c>
      <c r="V358" s="98">
        <v>39083</v>
      </c>
      <c r="W358" s="16"/>
      <c r="X358" s="7">
        <v>416731429</v>
      </c>
      <c r="Y358" s="59" t="s">
        <v>622</v>
      </c>
      <c r="Z358" s="22" t="s">
        <v>623</v>
      </c>
      <c r="AA358" s="22" t="s">
        <v>80</v>
      </c>
      <c r="AB358" s="99">
        <v>731102430</v>
      </c>
      <c r="AC358" s="31" t="s">
        <v>622</v>
      </c>
      <c r="AD358" s="7">
        <v>5</v>
      </c>
      <c r="AE358" s="22"/>
      <c r="AF358" s="22"/>
    </row>
    <row r="359" spans="1:32">
      <c r="A359" s="19" t="s">
        <v>29</v>
      </c>
      <c r="B359" s="19">
        <v>6</v>
      </c>
      <c r="C359" s="19">
        <v>3</v>
      </c>
      <c r="D359" s="31" t="s">
        <v>578</v>
      </c>
      <c r="E359" s="19">
        <v>9753639</v>
      </c>
      <c r="F359" s="19" t="s">
        <v>106</v>
      </c>
      <c r="G359" s="31" t="s">
        <v>175</v>
      </c>
      <c r="H359" s="31" t="s">
        <v>129</v>
      </c>
      <c r="I359" s="147">
        <v>57</v>
      </c>
      <c r="J359" s="147"/>
      <c r="K359" s="163">
        <v>57</v>
      </c>
      <c r="L359" s="147">
        <v>15</v>
      </c>
      <c r="M359" s="217">
        <v>15</v>
      </c>
      <c r="N359" s="147">
        <v>13</v>
      </c>
      <c r="O359" s="217">
        <v>12.5</v>
      </c>
      <c r="P359" s="147">
        <f t="shared" si="31"/>
        <v>28</v>
      </c>
      <c r="Q359" s="147">
        <f t="shared" si="32"/>
        <v>27.5</v>
      </c>
      <c r="R359" s="31" t="s">
        <v>176</v>
      </c>
      <c r="S359" s="31" t="s">
        <v>579</v>
      </c>
      <c r="T359" s="31" t="s">
        <v>580</v>
      </c>
      <c r="U359" s="31" t="s">
        <v>111</v>
      </c>
      <c r="V359" s="93">
        <v>39083</v>
      </c>
      <c r="W359" s="31"/>
      <c r="X359" s="46">
        <v>417639680</v>
      </c>
      <c r="Y359" s="59" t="s">
        <v>581</v>
      </c>
      <c r="Z359" s="31" t="s">
        <v>582</v>
      </c>
      <c r="AA359" s="31" t="s">
        <v>97</v>
      </c>
      <c r="AB359" s="120">
        <v>737284765</v>
      </c>
      <c r="AC359" s="31" t="s">
        <v>583</v>
      </c>
      <c r="AD359" s="46">
        <v>57</v>
      </c>
    </row>
    <row r="360" spans="1:32" s="92" customFormat="1">
      <c r="A360" s="19" t="s">
        <v>29</v>
      </c>
      <c r="B360" s="19">
        <v>6</v>
      </c>
      <c r="C360" s="19">
        <v>3</v>
      </c>
      <c r="D360" s="31" t="s">
        <v>590</v>
      </c>
      <c r="E360" s="19">
        <v>1353598</v>
      </c>
      <c r="F360" s="19" t="s">
        <v>106</v>
      </c>
      <c r="G360" s="31" t="s">
        <v>182</v>
      </c>
      <c r="H360" s="31" t="s">
        <v>591</v>
      </c>
      <c r="I360" s="147">
        <v>87</v>
      </c>
      <c r="J360" s="147"/>
      <c r="K360" s="163">
        <v>5</v>
      </c>
      <c r="L360" s="147">
        <v>28</v>
      </c>
      <c r="M360" s="217">
        <v>27.08</v>
      </c>
      <c r="N360" s="147">
        <v>38</v>
      </c>
      <c r="O360" s="217">
        <v>25.02</v>
      </c>
      <c r="P360" s="147">
        <f t="shared" si="31"/>
        <v>66</v>
      </c>
      <c r="Q360" s="147">
        <f t="shared" si="32"/>
        <v>52.099999999999994</v>
      </c>
      <c r="R360" s="31" t="s">
        <v>183</v>
      </c>
      <c r="S360" s="31" t="s">
        <v>592</v>
      </c>
      <c r="T360" s="31" t="s">
        <v>593</v>
      </c>
      <c r="U360" s="31" t="s">
        <v>56</v>
      </c>
      <c r="V360" s="95">
        <v>39083</v>
      </c>
      <c r="W360" s="31"/>
      <c r="X360" s="46">
        <v>416597109</v>
      </c>
      <c r="Y360" s="59" t="s">
        <v>594</v>
      </c>
      <c r="Z360" s="31" t="s">
        <v>595</v>
      </c>
      <c r="AA360" s="31" t="s">
        <v>80</v>
      </c>
      <c r="AB360" s="120">
        <v>737291506</v>
      </c>
      <c r="AC360" s="31" t="s">
        <v>594</v>
      </c>
      <c r="AD360" s="61">
        <v>30</v>
      </c>
    </row>
    <row r="361" spans="1:32">
      <c r="A361" s="19" t="s">
        <v>29</v>
      </c>
      <c r="B361" s="19">
        <v>6</v>
      </c>
      <c r="C361" s="19">
        <v>3</v>
      </c>
      <c r="D361" s="31" t="s">
        <v>578</v>
      </c>
      <c r="E361" s="19">
        <v>2185972</v>
      </c>
      <c r="F361" s="19" t="s">
        <v>106</v>
      </c>
      <c r="G361" s="31" t="s">
        <v>182</v>
      </c>
      <c r="H361" s="31" t="s">
        <v>129</v>
      </c>
      <c r="I361" s="147">
        <v>57</v>
      </c>
      <c r="J361" s="147"/>
      <c r="K361" s="163">
        <v>57</v>
      </c>
      <c r="L361" s="147">
        <v>37</v>
      </c>
      <c r="M361" s="217">
        <v>37</v>
      </c>
      <c r="N361" s="147">
        <v>13</v>
      </c>
      <c r="O361" s="217">
        <v>12.5</v>
      </c>
      <c r="P361" s="147">
        <f t="shared" si="31"/>
        <v>50</v>
      </c>
      <c r="Q361" s="147">
        <f t="shared" si="32"/>
        <v>49.5</v>
      </c>
      <c r="R361" s="31" t="s">
        <v>183</v>
      </c>
      <c r="S361" s="31" t="s">
        <v>579</v>
      </c>
      <c r="T361" s="31" t="s">
        <v>580</v>
      </c>
      <c r="U361" s="31" t="s">
        <v>111</v>
      </c>
      <c r="V361" s="93">
        <v>39083</v>
      </c>
      <c r="W361" s="31"/>
      <c r="X361" s="46">
        <v>417639680</v>
      </c>
      <c r="Y361" s="59" t="s">
        <v>581</v>
      </c>
      <c r="Z361" s="31" t="s">
        <v>605</v>
      </c>
      <c r="AA361" s="31" t="s">
        <v>97</v>
      </c>
      <c r="AB361" s="120">
        <v>730815065</v>
      </c>
      <c r="AC361" s="31" t="s">
        <v>606</v>
      </c>
      <c r="AD361" s="46">
        <v>57</v>
      </c>
      <c r="AE361" s="8"/>
    </row>
    <row r="362" spans="1:32">
      <c r="A362" s="8" t="s">
        <v>29</v>
      </c>
      <c r="B362" s="8">
        <v>6</v>
      </c>
      <c r="C362" s="8">
        <v>3</v>
      </c>
      <c r="D362" s="22" t="s">
        <v>608</v>
      </c>
      <c r="E362" s="8">
        <v>4549109</v>
      </c>
      <c r="F362" s="8" t="s">
        <v>106</v>
      </c>
      <c r="G362" s="22" t="s">
        <v>607</v>
      </c>
      <c r="H362" s="22" t="s">
        <v>129</v>
      </c>
      <c r="I362" s="148">
        <v>105</v>
      </c>
      <c r="J362" s="148"/>
      <c r="K362" s="152">
        <v>105</v>
      </c>
      <c r="L362" s="149">
        <v>28</v>
      </c>
      <c r="M362" s="150">
        <v>28</v>
      </c>
      <c r="N362" s="149">
        <v>13</v>
      </c>
      <c r="O362" s="150">
        <v>14</v>
      </c>
      <c r="P362" s="149">
        <f t="shared" si="31"/>
        <v>41</v>
      </c>
      <c r="Q362" s="149">
        <f t="shared" si="32"/>
        <v>42</v>
      </c>
      <c r="R362" s="22" t="s">
        <v>183</v>
      </c>
      <c r="S362" s="22" t="s">
        <v>609</v>
      </c>
      <c r="T362" s="22" t="s">
        <v>610</v>
      </c>
      <c r="U362" s="22" t="s">
        <v>330</v>
      </c>
      <c r="V362" s="98">
        <v>41197</v>
      </c>
      <c r="W362" s="16"/>
      <c r="X362" s="7">
        <v>601360569</v>
      </c>
      <c r="Y362" s="59" t="s">
        <v>611</v>
      </c>
      <c r="Z362" s="22" t="s">
        <v>612</v>
      </c>
      <c r="AA362" s="22" t="s">
        <v>512</v>
      </c>
      <c r="AB362" s="99">
        <v>725499999</v>
      </c>
      <c r="AC362" s="31" t="s">
        <v>613</v>
      </c>
      <c r="AD362" s="7">
        <v>105</v>
      </c>
    </row>
    <row r="363" spans="1:32" ht="14.25" customHeight="1">
      <c r="A363" s="8" t="s">
        <v>29</v>
      </c>
      <c r="B363" s="8">
        <v>6</v>
      </c>
      <c r="C363" s="8">
        <v>3</v>
      </c>
      <c r="D363" s="22" t="s">
        <v>513</v>
      </c>
      <c r="E363" s="8">
        <v>5624320</v>
      </c>
      <c r="F363" s="8" t="s">
        <v>106</v>
      </c>
      <c r="G363" s="22" t="s">
        <v>619</v>
      </c>
      <c r="H363" s="22" t="s">
        <v>44</v>
      </c>
      <c r="I363" s="148">
        <v>26</v>
      </c>
      <c r="J363" s="148"/>
      <c r="K363" s="152">
        <v>26</v>
      </c>
      <c r="L363" s="149">
        <v>11</v>
      </c>
      <c r="M363" s="150">
        <v>8.44</v>
      </c>
      <c r="N363" s="149">
        <v>13</v>
      </c>
      <c r="O363" s="150">
        <v>3.44</v>
      </c>
      <c r="P363" s="149">
        <f t="shared" si="31"/>
        <v>24</v>
      </c>
      <c r="Q363" s="149">
        <f t="shared" si="32"/>
        <v>11.879999999999999</v>
      </c>
      <c r="R363" s="22" t="s">
        <v>183</v>
      </c>
      <c r="S363" s="22" t="s">
        <v>620</v>
      </c>
      <c r="T363" s="22" t="s">
        <v>621</v>
      </c>
      <c r="U363" s="22" t="s">
        <v>111</v>
      </c>
      <c r="V363" s="98">
        <v>40544</v>
      </c>
      <c r="W363" s="16"/>
      <c r="X363" s="7">
        <v>416731429</v>
      </c>
      <c r="Y363" s="59" t="s">
        <v>622</v>
      </c>
      <c r="Z363" s="22" t="s">
        <v>623</v>
      </c>
      <c r="AA363" s="22" t="s">
        <v>352</v>
      </c>
      <c r="AB363" s="99">
        <v>731402430</v>
      </c>
      <c r="AC363" s="31" t="s">
        <v>622</v>
      </c>
      <c r="AD363" s="7">
        <v>25</v>
      </c>
    </row>
    <row r="364" spans="1:32" ht="15" customHeight="1">
      <c r="A364" s="8" t="s">
        <v>29</v>
      </c>
      <c r="B364" s="8">
        <v>6</v>
      </c>
      <c r="C364" s="8">
        <v>3</v>
      </c>
      <c r="D364" s="22" t="s">
        <v>614</v>
      </c>
      <c r="E364" s="8">
        <v>7455379</v>
      </c>
      <c r="F364" s="8" t="s">
        <v>106</v>
      </c>
      <c r="G364" s="22" t="s">
        <v>615</v>
      </c>
      <c r="H364" s="22" t="s">
        <v>93</v>
      </c>
      <c r="I364" s="148">
        <v>269</v>
      </c>
      <c r="J364" s="148"/>
      <c r="K364" s="152">
        <v>127</v>
      </c>
      <c r="L364" s="149">
        <v>117</v>
      </c>
      <c r="M364" s="150">
        <v>116.81</v>
      </c>
      <c r="N364" s="149">
        <v>38</v>
      </c>
      <c r="O364" s="150">
        <v>38</v>
      </c>
      <c r="P364" s="149">
        <f t="shared" si="31"/>
        <v>155</v>
      </c>
      <c r="Q364" s="149">
        <f t="shared" si="32"/>
        <v>154.81</v>
      </c>
      <c r="R364" s="22" t="s">
        <v>183</v>
      </c>
      <c r="S364" s="22" t="s">
        <v>614</v>
      </c>
      <c r="T364" s="22" t="s">
        <v>616</v>
      </c>
      <c r="U364" s="22" t="s">
        <v>56</v>
      </c>
      <c r="V364" s="98">
        <v>39083</v>
      </c>
      <c r="W364" s="16"/>
      <c r="X364" s="7">
        <v>416782256</v>
      </c>
      <c r="Y364" s="59" t="s">
        <v>617</v>
      </c>
      <c r="Z364" s="22" t="s">
        <v>618</v>
      </c>
      <c r="AA364" s="22" t="s">
        <v>512</v>
      </c>
      <c r="AB364" s="99">
        <v>416782233</v>
      </c>
      <c r="AC364" s="31" t="s">
        <v>617</v>
      </c>
      <c r="AD364" s="7">
        <v>269</v>
      </c>
    </row>
    <row r="365" spans="1:32" ht="15" customHeight="1">
      <c r="A365" s="19" t="s">
        <v>29</v>
      </c>
      <c r="B365" s="19">
        <v>6</v>
      </c>
      <c r="C365" s="19">
        <v>3</v>
      </c>
      <c r="D365" s="31" t="s">
        <v>596</v>
      </c>
      <c r="E365" s="19">
        <v>8648413</v>
      </c>
      <c r="F365" s="19" t="s">
        <v>106</v>
      </c>
      <c r="G365" s="31" t="s">
        <v>597</v>
      </c>
      <c r="H365" s="31" t="s">
        <v>44</v>
      </c>
      <c r="I365" s="147">
        <v>53</v>
      </c>
      <c r="J365" s="147"/>
      <c r="K365" s="163">
        <v>5</v>
      </c>
      <c r="L365" s="147">
        <v>19</v>
      </c>
      <c r="M365" s="217">
        <v>18.079999999999998</v>
      </c>
      <c r="N365" s="147">
        <v>30</v>
      </c>
      <c r="O365" s="217">
        <v>17.02</v>
      </c>
      <c r="P365" s="147">
        <f t="shared" si="31"/>
        <v>49</v>
      </c>
      <c r="Q365" s="147">
        <f t="shared" si="32"/>
        <v>35.099999999999994</v>
      </c>
      <c r="R365" s="31" t="s">
        <v>183</v>
      </c>
      <c r="S365" s="31" t="s">
        <v>598</v>
      </c>
      <c r="T365" s="31" t="s">
        <v>599</v>
      </c>
      <c r="U365" s="31" t="s">
        <v>56</v>
      </c>
      <c r="V365" s="95">
        <v>39083</v>
      </c>
      <c r="W365" s="31"/>
      <c r="X365" s="46" t="s">
        <v>600</v>
      </c>
      <c r="Y365" s="59" t="s">
        <v>601</v>
      </c>
      <c r="Z365" s="31" t="s">
        <v>602</v>
      </c>
      <c r="AA365" s="31" t="s">
        <v>80</v>
      </c>
      <c r="AB365" s="120" t="s">
        <v>603</v>
      </c>
      <c r="AC365" s="31" t="s">
        <v>604</v>
      </c>
      <c r="AD365" s="61">
        <v>53</v>
      </c>
    </row>
    <row r="366" spans="1:32" ht="15" customHeight="1">
      <c r="A366" s="8" t="s">
        <v>29</v>
      </c>
      <c r="B366" s="8">
        <v>6</v>
      </c>
      <c r="C366" s="8">
        <v>3</v>
      </c>
      <c r="D366" s="22" t="s">
        <v>584</v>
      </c>
      <c r="E366" s="8">
        <v>8731012</v>
      </c>
      <c r="F366" s="8" t="s">
        <v>106</v>
      </c>
      <c r="G366" s="22" t="s">
        <v>607</v>
      </c>
      <c r="H366" s="22" t="s">
        <v>129</v>
      </c>
      <c r="I366" s="148">
        <v>96</v>
      </c>
      <c r="J366" s="148"/>
      <c r="K366" s="152">
        <v>0</v>
      </c>
      <c r="L366" s="149">
        <v>32</v>
      </c>
      <c r="M366" s="150">
        <v>23.36</v>
      </c>
      <c r="N366" s="149">
        <v>35</v>
      </c>
      <c r="O366" s="150">
        <v>25.55</v>
      </c>
      <c r="P366" s="149">
        <f t="shared" si="31"/>
        <v>67</v>
      </c>
      <c r="Q366" s="149">
        <f t="shared" si="32"/>
        <v>48.91</v>
      </c>
      <c r="R366" s="22" t="s">
        <v>183</v>
      </c>
      <c r="S366" s="22" t="s">
        <v>585</v>
      </c>
      <c r="T366" s="22" t="s">
        <v>586</v>
      </c>
      <c r="U366" s="22" t="s">
        <v>56</v>
      </c>
      <c r="V366" s="98">
        <v>39281</v>
      </c>
      <c r="W366" s="16"/>
      <c r="X366" s="7">
        <v>416807111</v>
      </c>
      <c r="Y366" s="59" t="s">
        <v>587</v>
      </c>
      <c r="Z366" s="22" t="s">
        <v>588</v>
      </c>
      <c r="AA366" s="22" t="s">
        <v>118</v>
      </c>
      <c r="AB366" s="99">
        <v>416807111</v>
      </c>
      <c r="AC366" s="31" t="s">
        <v>589</v>
      </c>
      <c r="AD366" s="7">
        <v>96</v>
      </c>
    </row>
    <row r="367" spans="1:32">
      <c r="A367" s="19" t="s">
        <v>29</v>
      </c>
      <c r="B367" s="19">
        <v>6</v>
      </c>
      <c r="C367" s="19">
        <v>3</v>
      </c>
      <c r="D367" s="31" t="s">
        <v>497</v>
      </c>
      <c r="E367" s="19">
        <v>2027319</v>
      </c>
      <c r="F367" s="19" t="s">
        <v>106</v>
      </c>
      <c r="G367" s="31" t="s">
        <v>713</v>
      </c>
      <c r="H367" s="31" t="s">
        <v>299</v>
      </c>
      <c r="I367" s="147">
        <v>12</v>
      </c>
      <c r="J367" s="147"/>
      <c r="K367" s="147">
        <v>0</v>
      </c>
      <c r="L367" s="147">
        <v>8</v>
      </c>
      <c r="M367" s="217">
        <v>5.45</v>
      </c>
      <c r="N367" s="147">
        <v>15</v>
      </c>
      <c r="O367" s="217">
        <v>2.54</v>
      </c>
      <c r="P367" s="147">
        <v>23</v>
      </c>
      <c r="Q367" s="147">
        <v>7.99</v>
      </c>
      <c r="R367" s="31" t="s">
        <v>1744</v>
      </c>
      <c r="S367" s="31" t="s">
        <v>1744</v>
      </c>
      <c r="T367" s="31" t="s">
        <v>1854</v>
      </c>
      <c r="U367" s="31" t="s">
        <v>111</v>
      </c>
      <c r="V367" s="95">
        <v>39448</v>
      </c>
      <c r="W367" s="31"/>
      <c r="X367" s="46">
        <v>416531846</v>
      </c>
      <c r="Y367" s="59" t="s">
        <v>1862</v>
      </c>
      <c r="Z367" s="31" t="s">
        <v>1863</v>
      </c>
      <c r="AB367" s="120">
        <v>774535324</v>
      </c>
      <c r="AC367" s="31" t="s">
        <v>1864</v>
      </c>
      <c r="AD367" s="61"/>
    </row>
    <row r="368" spans="1:32" ht="15" customHeight="1">
      <c r="A368" s="19" t="s">
        <v>29</v>
      </c>
      <c r="B368" s="19">
        <v>6</v>
      </c>
      <c r="C368" s="19">
        <v>3</v>
      </c>
      <c r="D368" s="31" t="s">
        <v>1284</v>
      </c>
      <c r="E368" s="19">
        <v>3072534</v>
      </c>
      <c r="F368" s="19" t="s">
        <v>106</v>
      </c>
      <c r="G368" s="31" t="s">
        <v>159</v>
      </c>
      <c r="H368" s="31" t="s">
        <v>299</v>
      </c>
      <c r="I368" s="147">
        <v>6</v>
      </c>
      <c r="J368" s="147"/>
      <c r="K368" s="147">
        <v>0</v>
      </c>
      <c r="L368" s="147">
        <v>4</v>
      </c>
      <c r="M368" s="217">
        <v>3.6</v>
      </c>
      <c r="N368" s="147">
        <v>16</v>
      </c>
      <c r="O368" s="217">
        <v>0.5</v>
      </c>
      <c r="P368" s="147">
        <v>20</v>
      </c>
      <c r="Q368" s="149">
        <f>SUM(M368,O368)</f>
        <v>4.0999999999999996</v>
      </c>
      <c r="R368" s="31" t="s">
        <v>1744</v>
      </c>
      <c r="S368" s="31" t="s">
        <v>1856</v>
      </c>
      <c r="T368" s="31" t="s">
        <v>1857</v>
      </c>
      <c r="U368" s="31" t="s">
        <v>76</v>
      </c>
      <c r="V368" s="95">
        <v>42005</v>
      </c>
      <c r="W368" s="31"/>
      <c r="X368" s="46">
        <v>777481217</v>
      </c>
      <c r="Y368" s="59" t="s">
        <v>1858</v>
      </c>
      <c r="Z368" s="31" t="s">
        <v>1233</v>
      </c>
      <c r="AB368" s="120">
        <v>777481217</v>
      </c>
      <c r="AC368" s="31" t="s">
        <v>1858</v>
      </c>
      <c r="AD368" s="61"/>
    </row>
    <row r="369" spans="1:32" ht="16.5" customHeight="1">
      <c r="A369" s="19" t="s">
        <v>29</v>
      </c>
      <c r="B369" s="19">
        <v>6</v>
      </c>
      <c r="C369" s="19">
        <v>3</v>
      </c>
      <c r="D369" s="31" t="s">
        <v>1352</v>
      </c>
      <c r="E369" s="19">
        <v>3466024</v>
      </c>
      <c r="F369" s="19" t="s">
        <v>106</v>
      </c>
      <c r="G369" s="31" t="s">
        <v>713</v>
      </c>
      <c r="H369" s="31" t="s">
        <v>282</v>
      </c>
      <c r="I369" s="147">
        <v>72</v>
      </c>
      <c r="J369" s="147"/>
      <c r="K369" s="147">
        <v>0</v>
      </c>
      <c r="L369" s="147">
        <v>40</v>
      </c>
      <c r="M369" s="217">
        <v>39</v>
      </c>
      <c r="N369" s="147">
        <v>23</v>
      </c>
      <c r="O369" s="217">
        <v>10</v>
      </c>
      <c r="P369" s="147">
        <v>63</v>
      </c>
      <c r="Q369" s="147">
        <v>49</v>
      </c>
      <c r="R369" s="31" t="s">
        <v>1744</v>
      </c>
      <c r="S369" s="31" t="s">
        <v>572</v>
      </c>
      <c r="T369" s="31" t="s">
        <v>573</v>
      </c>
      <c r="U369" s="31" t="s">
        <v>56</v>
      </c>
      <c r="V369" s="95">
        <v>40299</v>
      </c>
      <c r="W369" s="31"/>
      <c r="X369" s="46" t="s">
        <v>574</v>
      </c>
      <c r="Y369" s="59" t="s">
        <v>575</v>
      </c>
      <c r="Z369" s="31" t="s">
        <v>80</v>
      </c>
      <c r="AB369" s="120" t="s">
        <v>1865</v>
      </c>
      <c r="AC369" s="31" t="s">
        <v>577</v>
      </c>
      <c r="AD369" s="61"/>
    </row>
    <row r="370" spans="1:32" ht="16.5" customHeight="1">
      <c r="A370" s="19" t="s">
        <v>29</v>
      </c>
      <c r="B370" s="19">
        <v>6</v>
      </c>
      <c r="C370" s="19">
        <v>3</v>
      </c>
      <c r="D370" s="31" t="s">
        <v>1284</v>
      </c>
      <c r="E370" s="19">
        <v>6087352</v>
      </c>
      <c r="F370" s="19" t="s">
        <v>106</v>
      </c>
      <c r="G370" s="31" t="s">
        <v>159</v>
      </c>
      <c r="H370" s="31" t="s">
        <v>299</v>
      </c>
      <c r="I370" s="147">
        <v>10</v>
      </c>
      <c r="J370" s="147"/>
      <c r="K370" s="147">
        <v>0</v>
      </c>
      <c r="L370" s="147">
        <v>7</v>
      </c>
      <c r="M370" s="217">
        <v>6.4</v>
      </c>
      <c r="N370" s="147">
        <v>14</v>
      </c>
      <c r="O370" s="217">
        <v>0.2</v>
      </c>
      <c r="P370" s="147">
        <v>21</v>
      </c>
      <c r="Q370" s="149">
        <f>SUM(M370,O370)</f>
        <v>6.6000000000000005</v>
      </c>
      <c r="R370" s="31" t="s">
        <v>1744</v>
      </c>
      <c r="S370" s="31" t="s">
        <v>1859</v>
      </c>
      <c r="T370" s="31" t="s">
        <v>1860</v>
      </c>
      <c r="U370" s="31" t="s">
        <v>76</v>
      </c>
      <c r="V370" s="95">
        <v>41275</v>
      </c>
      <c r="W370" s="31"/>
      <c r="X370" s="46">
        <v>777415484</v>
      </c>
      <c r="Y370" s="59" t="s">
        <v>1861</v>
      </c>
      <c r="Z370" s="31" t="s">
        <v>229</v>
      </c>
      <c r="AB370" s="120">
        <v>777481216</v>
      </c>
      <c r="AC370" s="31" t="s">
        <v>1861</v>
      </c>
      <c r="AD370" s="61"/>
    </row>
    <row r="371" spans="1:32" ht="15" customHeight="1">
      <c r="A371" s="19" t="s">
        <v>29</v>
      </c>
      <c r="B371" s="19">
        <v>6</v>
      </c>
      <c r="C371" s="19">
        <v>3</v>
      </c>
      <c r="D371" s="31" t="s">
        <v>489</v>
      </c>
      <c r="E371" s="19">
        <v>6570110</v>
      </c>
      <c r="F371" s="19" t="s">
        <v>106</v>
      </c>
      <c r="G371" s="31" t="s">
        <v>713</v>
      </c>
      <c r="H371" s="31" t="s">
        <v>144</v>
      </c>
      <c r="I371" s="147">
        <v>10</v>
      </c>
      <c r="J371" s="147"/>
      <c r="K371" s="147">
        <v>0</v>
      </c>
      <c r="L371" s="147">
        <v>4</v>
      </c>
      <c r="M371" s="217">
        <v>1.6</v>
      </c>
      <c r="N371" s="147">
        <v>2</v>
      </c>
      <c r="O371" s="217">
        <v>0.45</v>
      </c>
      <c r="P371" s="147">
        <v>6</v>
      </c>
      <c r="Q371" s="147">
        <v>2.0500000000000003</v>
      </c>
      <c r="R371" s="31" t="s">
        <v>1744</v>
      </c>
      <c r="S371" s="31" t="s">
        <v>489</v>
      </c>
      <c r="T371" s="31" t="s">
        <v>1866</v>
      </c>
      <c r="U371" s="31" t="s">
        <v>37</v>
      </c>
      <c r="V371" s="95">
        <v>39083</v>
      </c>
      <c r="W371" s="31"/>
      <c r="X371" s="46" t="s">
        <v>492</v>
      </c>
      <c r="Y371" s="59" t="s">
        <v>493</v>
      </c>
      <c r="Z371" s="31" t="s">
        <v>495</v>
      </c>
      <c r="AB371" s="120" t="s">
        <v>496</v>
      </c>
      <c r="AC371" s="31" t="s">
        <v>493</v>
      </c>
      <c r="AD371" s="61"/>
    </row>
    <row r="372" spans="1:32">
      <c r="A372" s="37" t="s">
        <v>29</v>
      </c>
      <c r="B372" s="37">
        <v>14</v>
      </c>
      <c r="C372" s="37">
        <v>3</v>
      </c>
      <c r="D372" s="59" t="s">
        <v>1284</v>
      </c>
      <c r="E372" s="37">
        <v>5924567</v>
      </c>
      <c r="F372" s="37" t="s">
        <v>106</v>
      </c>
      <c r="G372" s="59" t="s">
        <v>1208</v>
      </c>
      <c r="H372" s="59" t="s">
        <v>153</v>
      </c>
      <c r="I372" s="149">
        <v>4</v>
      </c>
      <c r="J372" s="149"/>
      <c r="K372" s="149">
        <v>0</v>
      </c>
      <c r="L372" s="149">
        <v>6</v>
      </c>
      <c r="M372" s="150">
        <v>0.6</v>
      </c>
      <c r="N372" s="149">
        <v>16</v>
      </c>
      <c r="O372" s="150">
        <v>0.3</v>
      </c>
      <c r="P372" s="149">
        <f>L372+N372</f>
        <v>22</v>
      </c>
      <c r="Q372" s="149">
        <f>SUM(M372,O372)</f>
        <v>0.89999999999999991</v>
      </c>
      <c r="R372" s="59" t="s">
        <v>2273</v>
      </c>
      <c r="S372" s="59" t="s">
        <v>1917</v>
      </c>
      <c r="T372" s="59" t="s">
        <v>1878</v>
      </c>
      <c r="U372" s="59" t="s">
        <v>37</v>
      </c>
      <c r="V372" s="93">
        <v>41456</v>
      </c>
      <c r="W372" s="37"/>
      <c r="X372" s="61">
        <v>416837233</v>
      </c>
      <c r="Y372" s="59" t="s">
        <v>1880</v>
      </c>
      <c r="Z372" s="59" t="s">
        <v>2274</v>
      </c>
      <c r="AB372" s="118" t="s">
        <v>229</v>
      </c>
      <c r="AC372" s="31">
        <v>416837233</v>
      </c>
      <c r="AD372" s="61">
        <v>4</v>
      </c>
    </row>
    <row r="373" spans="1:32">
      <c r="A373" s="8" t="s">
        <v>71</v>
      </c>
      <c r="B373" s="8">
        <v>6</v>
      </c>
      <c r="C373" s="8">
        <v>3</v>
      </c>
      <c r="D373" s="22" t="s">
        <v>460</v>
      </c>
      <c r="E373" s="8">
        <v>5336459</v>
      </c>
      <c r="F373" s="8" t="s">
        <v>106</v>
      </c>
      <c r="G373" s="22" t="s">
        <v>461</v>
      </c>
      <c r="H373" s="22" t="s">
        <v>93</v>
      </c>
      <c r="I373" s="149">
        <v>17</v>
      </c>
      <c r="J373" s="149"/>
      <c r="K373" s="149">
        <v>17</v>
      </c>
      <c r="L373" s="149">
        <v>8</v>
      </c>
      <c r="M373" s="150">
        <v>7.84</v>
      </c>
      <c r="N373" s="149">
        <v>6</v>
      </c>
      <c r="O373" s="150">
        <v>3.3</v>
      </c>
      <c r="P373" s="149">
        <f>SUM(L373,N373)</f>
        <v>14</v>
      </c>
      <c r="Q373" s="149">
        <f>SUM(M373,O373)</f>
        <v>11.14</v>
      </c>
      <c r="R373" s="22" t="s">
        <v>108</v>
      </c>
      <c r="S373" s="22" t="s">
        <v>462</v>
      </c>
      <c r="T373" s="22" t="s">
        <v>463</v>
      </c>
      <c r="U373" s="22" t="s">
        <v>330</v>
      </c>
      <c r="V373" s="93">
        <v>41422</v>
      </c>
      <c r="W373" s="8"/>
      <c r="X373" s="7">
        <v>73101433</v>
      </c>
      <c r="Y373" s="59" t="s">
        <v>464</v>
      </c>
      <c r="Z373" s="22" t="s">
        <v>465</v>
      </c>
      <c r="AA373" s="22" t="s">
        <v>80</v>
      </c>
      <c r="AB373" s="99">
        <v>731401433</v>
      </c>
      <c r="AC373" s="31" t="s">
        <v>466</v>
      </c>
      <c r="AD373" s="7">
        <v>17</v>
      </c>
    </row>
    <row r="374" spans="1:32" s="92" customFormat="1" ht="15" customHeight="1">
      <c r="A374" s="8" t="s">
        <v>29</v>
      </c>
      <c r="B374" s="8">
        <v>6</v>
      </c>
      <c r="C374" s="8">
        <v>3</v>
      </c>
      <c r="D374" s="22" t="s">
        <v>467</v>
      </c>
      <c r="E374" s="8">
        <v>6770385</v>
      </c>
      <c r="F374" s="8" t="s">
        <v>106</v>
      </c>
      <c r="G374" s="22" t="s">
        <v>468</v>
      </c>
      <c r="H374" s="22" t="s">
        <v>93</v>
      </c>
      <c r="I374" s="149">
        <v>10</v>
      </c>
      <c r="J374" s="149"/>
      <c r="K374" s="149">
        <v>1</v>
      </c>
      <c r="L374" s="149">
        <v>14</v>
      </c>
      <c r="M374" s="150">
        <v>4.0999999999999996</v>
      </c>
      <c r="N374" s="149">
        <v>12</v>
      </c>
      <c r="O374" s="150">
        <v>3.95</v>
      </c>
      <c r="P374" s="149">
        <f>SUM(L374,N374)</f>
        <v>26</v>
      </c>
      <c r="Q374" s="149">
        <f>SUM(M374,O374)</f>
        <v>8.0500000000000007</v>
      </c>
      <c r="R374" s="22" t="s">
        <v>108</v>
      </c>
      <c r="S374" s="22" t="s">
        <v>469</v>
      </c>
      <c r="T374" s="22" t="s">
        <v>470</v>
      </c>
      <c r="U374" s="22" t="s">
        <v>37</v>
      </c>
      <c r="V374" s="93">
        <v>39083</v>
      </c>
      <c r="W374" s="8"/>
      <c r="X374" s="7">
        <v>416733185</v>
      </c>
      <c r="Y374" s="59" t="s">
        <v>471</v>
      </c>
      <c r="Z374" s="22" t="s">
        <v>472</v>
      </c>
      <c r="AA374" s="22" t="s">
        <v>473</v>
      </c>
      <c r="AB374" s="99" t="s">
        <v>474</v>
      </c>
      <c r="AC374" s="31" t="s">
        <v>475</v>
      </c>
      <c r="AD374" s="7">
        <v>26</v>
      </c>
      <c r="AE374" s="146"/>
      <c r="AF374" s="146"/>
    </row>
    <row r="375" spans="1:32" s="92" customFormat="1">
      <c r="A375" s="8" t="s">
        <v>29</v>
      </c>
      <c r="B375" s="8">
        <v>6</v>
      </c>
      <c r="C375" s="8">
        <v>3</v>
      </c>
      <c r="D375" s="22" t="s">
        <v>382</v>
      </c>
      <c r="E375" s="8">
        <v>6774569</v>
      </c>
      <c r="F375" s="8" t="s">
        <v>106</v>
      </c>
      <c r="G375" s="22" t="s">
        <v>481</v>
      </c>
      <c r="H375" s="22" t="s">
        <v>93</v>
      </c>
      <c r="I375" s="148">
        <v>2</v>
      </c>
      <c r="J375" s="148"/>
      <c r="K375" s="148">
        <v>2</v>
      </c>
      <c r="L375" s="149">
        <v>8</v>
      </c>
      <c r="M375" s="150">
        <v>0.8</v>
      </c>
      <c r="N375" s="149">
        <v>0</v>
      </c>
      <c r="O375" s="150">
        <v>0</v>
      </c>
      <c r="P375" s="149">
        <f>SUM(L375,N375)</f>
        <v>8</v>
      </c>
      <c r="Q375" s="149">
        <f>SUM(M375,O375)</f>
        <v>0.8</v>
      </c>
      <c r="R375" s="22" t="s">
        <v>108</v>
      </c>
      <c r="S375" s="22" t="s">
        <v>482</v>
      </c>
      <c r="T375" s="22" t="s">
        <v>483</v>
      </c>
      <c r="U375" s="22" t="s">
        <v>65</v>
      </c>
      <c r="V375" s="98">
        <v>39995</v>
      </c>
      <c r="W375" s="16"/>
      <c r="X375" s="7" t="s">
        <v>484</v>
      </c>
      <c r="Y375" s="59" t="s">
        <v>384</v>
      </c>
      <c r="Z375" s="22" t="s">
        <v>385</v>
      </c>
      <c r="AA375" s="22" t="s">
        <v>229</v>
      </c>
      <c r="AB375" s="99">
        <v>732931767</v>
      </c>
      <c r="AC375" s="31" t="s">
        <v>387</v>
      </c>
      <c r="AD375" s="7">
        <v>2</v>
      </c>
      <c r="AE375" s="146"/>
      <c r="AF375" s="146"/>
    </row>
    <row r="376" spans="1:32">
      <c r="A376" s="24" t="s">
        <v>29</v>
      </c>
      <c r="B376" s="24">
        <v>14</v>
      </c>
      <c r="C376" s="24">
        <v>3</v>
      </c>
      <c r="D376" s="56" t="s">
        <v>1293</v>
      </c>
      <c r="E376" s="24">
        <v>9053522</v>
      </c>
      <c r="F376" s="24" t="s">
        <v>106</v>
      </c>
      <c r="G376" s="56" t="s">
        <v>1391</v>
      </c>
      <c r="H376" s="56" t="s">
        <v>1392</v>
      </c>
      <c r="I376" s="153">
        <v>22</v>
      </c>
      <c r="J376" s="153"/>
      <c r="K376" s="153">
        <v>22</v>
      </c>
      <c r="L376" s="153">
        <v>17</v>
      </c>
      <c r="M376" s="161">
        <v>15.5</v>
      </c>
      <c r="N376" s="153">
        <v>2</v>
      </c>
      <c r="O376" s="161">
        <v>1.5</v>
      </c>
      <c r="P376" s="153">
        <v>19</v>
      </c>
      <c r="Q376" s="153">
        <v>17</v>
      </c>
      <c r="R376" s="56" t="s">
        <v>1261</v>
      </c>
      <c r="S376" s="56" t="s">
        <v>1393</v>
      </c>
      <c r="T376" s="56" t="s">
        <v>1394</v>
      </c>
      <c r="U376" s="56" t="s">
        <v>37</v>
      </c>
      <c r="V376" s="93">
        <v>39156</v>
      </c>
      <c r="W376" s="56"/>
      <c r="X376" s="29">
        <v>416730010</v>
      </c>
      <c r="Y376" s="59" t="s">
        <v>1395</v>
      </c>
      <c r="Z376" s="56" t="s">
        <v>1396</v>
      </c>
      <c r="AA376" s="56" t="s">
        <v>1397</v>
      </c>
      <c r="AB376" s="117">
        <v>724667634</v>
      </c>
      <c r="AC376" s="31" t="s">
        <v>1398</v>
      </c>
      <c r="AD376" s="29">
        <v>22</v>
      </c>
    </row>
    <row r="377" spans="1:32" s="92" customFormat="1">
      <c r="A377" s="37" t="s">
        <v>29</v>
      </c>
      <c r="B377" s="37">
        <v>6</v>
      </c>
      <c r="C377" s="37">
        <v>3</v>
      </c>
      <c r="D377" s="59" t="s">
        <v>1882</v>
      </c>
      <c r="E377" s="37">
        <v>5488355</v>
      </c>
      <c r="F377" s="38" t="s">
        <v>106</v>
      </c>
      <c r="G377" s="59" t="s">
        <v>175</v>
      </c>
      <c r="H377" s="59" t="s">
        <v>129</v>
      </c>
      <c r="I377" s="149">
        <v>4</v>
      </c>
      <c r="J377" s="149"/>
      <c r="K377" s="149">
        <v>2</v>
      </c>
      <c r="L377" s="149">
        <f>13-6</f>
        <v>7</v>
      </c>
      <c r="M377" s="150">
        <f>5.302-0.202</f>
        <v>5.0999999999999996</v>
      </c>
      <c r="N377" s="149">
        <v>13</v>
      </c>
      <c r="O377" s="150">
        <v>1.284</v>
      </c>
      <c r="P377" s="149">
        <f>L377+N377</f>
        <v>20</v>
      </c>
      <c r="Q377" s="150">
        <f>SUM(M377,O377)</f>
        <v>6.3839999999999995</v>
      </c>
      <c r="R377" s="59" t="s">
        <v>2263</v>
      </c>
      <c r="S377" s="59" t="s">
        <v>2264</v>
      </c>
      <c r="T377" s="59" t="s">
        <v>2265</v>
      </c>
      <c r="U377" s="59" t="s">
        <v>111</v>
      </c>
      <c r="V377" s="93">
        <v>37408</v>
      </c>
      <c r="W377" s="37"/>
      <c r="X377" s="61" t="s">
        <v>2266</v>
      </c>
      <c r="Y377" s="59" t="s">
        <v>2267</v>
      </c>
      <c r="Z377" s="59" t="s">
        <v>2268</v>
      </c>
      <c r="AA377" s="59" t="s">
        <v>2269</v>
      </c>
      <c r="AB377" s="118" t="s">
        <v>2270</v>
      </c>
      <c r="AC377" s="31" t="s">
        <v>2271</v>
      </c>
      <c r="AD377" s="61">
        <v>4</v>
      </c>
    </row>
    <row r="378" spans="1:32" ht="15" customHeight="1">
      <c r="A378" s="19" t="s">
        <v>29</v>
      </c>
      <c r="B378" s="19">
        <v>3</v>
      </c>
      <c r="C378" s="19">
        <v>4</v>
      </c>
      <c r="D378" s="31" t="s">
        <v>1929</v>
      </c>
      <c r="E378" s="19">
        <v>1427288</v>
      </c>
      <c r="F378" s="19" t="s">
        <v>106</v>
      </c>
      <c r="G378" s="31" t="s">
        <v>1750</v>
      </c>
      <c r="H378" s="31" t="s">
        <v>308</v>
      </c>
      <c r="I378" s="147">
        <v>22</v>
      </c>
      <c r="J378" s="147"/>
      <c r="K378" s="147"/>
      <c r="L378" s="147">
        <v>5</v>
      </c>
      <c r="M378" s="217">
        <v>4.5</v>
      </c>
      <c r="N378" s="147">
        <v>2</v>
      </c>
      <c r="O378" s="217">
        <v>1</v>
      </c>
      <c r="P378" s="147">
        <v>7</v>
      </c>
      <c r="Q378" s="149">
        <f>SUM(M378,O378)</f>
        <v>5.5</v>
      </c>
      <c r="R378" s="31" t="s">
        <v>1752</v>
      </c>
      <c r="S378" s="31" t="s">
        <v>1930</v>
      </c>
      <c r="T378" s="31" t="s">
        <v>1935</v>
      </c>
      <c r="U378" s="31" t="s">
        <v>76</v>
      </c>
      <c r="V378" s="95">
        <v>39814</v>
      </c>
      <c r="W378" s="31"/>
      <c r="X378" s="46">
        <v>415655285</v>
      </c>
      <c r="Y378" s="59" t="s">
        <v>1936</v>
      </c>
      <c r="Z378" s="31" t="s">
        <v>118</v>
      </c>
      <c r="AB378" s="120" t="s">
        <v>1933</v>
      </c>
      <c r="AC378" s="31" t="s">
        <v>1934</v>
      </c>
      <c r="AD378" s="61"/>
    </row>
    <row r="379" spans="1:32" ht="15" customHeight="1">
      <c r="A379" s="24" t="s">
        <v>29</v>
      </c>
      <c r="B379" s="24">
        <v>3</v>
      </c>
      <c r="C379" s="24">
        <v>4</v>
      </c>
      <c r="D379" s="56" t="s">
        <v>1293</v>
      </c>
      <c r="E379" s="24">
        <v>2692007</v>
      </c>
      <c r="F379" s="24" t="s">
        <v>106</v>
      </c>
      <c r="G379" s="56" t="s">
        <v>1926</v>
      </c>
      <c r="H379" s="139" t="s">
        <v>73</v>
      </c>
      <c r="I379" s="153">
        <v>28</v>
      </c>
      <c r="J379" s="153"/>
      <c r="K379" s="153"/>
      <c r="L379" s="153">
        <v>2</v>
      </c>
      <c r="M379" s="161">
        <v>0.75</v>
      </c>
      <c r="N379" s="153">
        <v>1</v>
      </c>
      <c r="O379" s="161">
        <v>0.25</v>
      </c>
      <c r="P379" s="153">
        <v>3</v>
      </c>
      <c r="Q379" s="153">
        <v>1</v>
      </c>
      <c r="R379" s="56" t="s">
        <v>1752</v>
      </c>
      <c r="S379" s="56" t="s">
        <v>1927</v>
      </c>
      <c r="T379" s="56" t="s">
        <v>1441</v>
      </c>
      <c r="U379" s="56" t="s">
        <v>37</v>
      </c>
      <c r="V379" s="93">
        <v>36617</v>
      </c>
      <c r="W379" s="56"/>
      <c r="X379" s="29">
        <v>415714040</v>
      </c>
      <c r="Y379" s="59" t="s">
        <v>1928</v>
      </c>
      <c r="Z379" s="56"/>
      <c r="AA379" s="56"/>
      <c r="AB379" s="117"/>
      <c r="AC379" s="31"/>
      <c r="AD379" s="29"/>
    </row>
    <row r="380" spans="1:32" ht="15" customHeight="1">
      <c r="A380" s="19" t="s">
        <v>29</v>
      </c>
      <c r="B380" s="19">
        <v>3</v>
      </c>
      <c r="C380" s="19">
        <v>4</v>
      </c>
      <c r="D380" s="31" t="s">
        <v>1929</v>
      </c>
      <c r="E380" s="19">
        <v>5658772</v>
      </c>
      <c r="F380" s="19" t="s">
        <v>106</v>
      </c>
      <c r="G380" s="31" t="s">
        <v>1750</v>
      </c>
      <c r="H380" s="31" t="s">
        <v>308</v>
      </c>
      <c r="I380" s="147">
        <v>28</v>
      </c>
      <c r="J380" s="147"/>
      <c r="K380" s="147"/>
      <c r="L380" s="147">
        <v>5</v>
      </c>
      <c r="M380" s="217">
        <v>4.5</v>
      </c>
      <c r="N380" s="147">
        <v>2</v>
      </c>
      <c r="O380" s="217">
        <v>1</v>
      </c>
      <c r="P380" s="147">
        <v>7</v>
      </c>
      <c r="Q380" s="149">
        <f>SUM(M380,O380)</f>
        <v>5.5</v>
      </c>
      <c r="R380" s="31" t="s">
        <v>1752</v>
      </c>
      <c r="S380" s="31" t="s">
        <v>1930</v>
      </c>
      <c r="T380" s="31" t="s">
        <v>1931</v>
      </c>
      <c r="U380" s="31" t="s">
        <v>76</v>
      </c>
      <c r="V380" s="95">
        <v>39814</v>
      </c>
      <c r="W380" s="31"/>
      <c r="X380" s="46">
        <v>415710099</v>
      </c>
      <c r="Y380" s="59" t="s">
        <v>1932</v>
      </c>
      <c r="Z380" s="31" t="s">
        <v>118</v>
      </c>
      <c r="AB380" s="120" t="s">
        <v>1933</v>
      </c>
      <c r="AC380" s="31" t="s">
        <v>1934</v>
      </c>
      <c r="AD380" s="61"/>
    </row>
    <row r="381" spans="1:32" ht="15" customHeight="1">
      <c r="A381" s="19" t="s">
        <v>29</v>
      </c>
      <c r="B381" s="19">
        <v>3</v>
      </c>
      <c r="C381" s="19">
        <v>4</v>
      </c>
      <c r="D381" s="31" t="s">
        <v>723</v>
      </c>
      <c r="E381" s="19">
        <v>9422672</v>
      </c>
      <c r="F381" s="19" t="s">
        <v>106</v>
      </c>
      <c r="G381" s="31" t="s">
        <v>1208</v>
      </c>
      <c r="H381" s="139" t="s">
        <v>73</v>
      </c>
      <c r="I381" s="147">
        <v>9</v>
      </c>
      <c r="J381" s="147"/>
      <c r="K381" s="147"/>
      <c r="L381" s="147">
        <v>1</v>
      </c>
      <c r="M381" s="217">
        <v>0.2</v>
      </c>
      <c r="N381" s="147">
        <v>0</v>
      </c>
      <c r="O381" s="217">
        <v>0</v>
      </c>
      <c r="P381" s="147">
        <v>1</v>
      </c>
      <c r="Q381" s="147">
        <v>0.2</v>
      </c>
      <c r="R381" s="31" t="s">
        <v>1752</v>
      </c>
      <c r="S381" s="31" t="s">
        <v>1937</v>
      </c>
      <c r="T381" s="31" t="s">
        <v>627</v>
      </c>
      <c r="U381" s="31" t="s">
        <v>56</v>
      </c>
      <c r="V381" s="95">
        <v>39955</v>
      </c>
      <c r="W381" s="31"/>
      <c r="X381" s="46">
        <v>415652879</v>
      </c>
      <c r="Y381" s="59" t="s">
        <v>724</v>
      </c>
      <c r="Z381" s="31"/>
      <c r="AA381" s="31"/>
      <c r="AB381" s="120"/>
      <c r="AC381" s="31"/>
      <c r="AD381" s="61"/>
    </row>
    <row r="382" spans="1:32">
      <c r="A382" s="8" t="s">
        <v>29</v>
      </c>
      <c r="B382" s="8">
        <v>2</v>
      </c>
      <c r="C382" s="8">
        <v>4</v>
      </c>
      <c r="D382" s="22" t="s">
        <v>705</v>
      </c>
      <c r="E382" s="8">
        <v>3210011</v>
      </c>
      <c r="F382" s="8" t="s">
        <v>106</v>
      </c>
      <c r="G382" s="22" t="s">
        <v>159</v>
      </c>
      <c r="H382" s="22" t="s">
        <v>289</v>
      </c>
      <c r="I382" s="148">
        <v>18</v>
      </c>
      <c r="J382" s="148"/>
      <c r="K382" s="152">
        <v>18</v>
      </c>
      <c r="L382" s="149">
        <v>10</v>
      </c>
      <c r="M382" s="150">
        <v>8.5</v>
      </c>
      <c r="N382" s="149">
        <v>9</v>
      </c>
      <c r="O382" s="150">
        <v>5</v>
      </c>
      <c r="P382" s="149">
        <f t="shared" ref="P382:P390" si="33">SUM(L382,N382)</f>
        <v>19</v>
      </c>
      <c r="Q382" s="149">
        <f t="shared" ref="Q382:Q390" si="34">SUM(M382,O382)</f>
        <v>13.5</v>
      </c>
      <c r="R382" s="22" t="s">
        <v>155</v>
      </c>
      <c r="S382" s="22" t="s">
        <v>706</v>
      </c>
      <c r="T382" s="22" t="s">
        <v>707</v>
      </c>
      <c r="U382" s="22" t="s">
        <v>56</v>
      </c>
      <c r="V382" s="98">
        <v>39083</v>
      </c>
      <c r="W382" s="16"/>
      <c r="X382" s="7">
        <v>415710475</v>
      </c>
      <c r="Y382" s="59" t="s">
        <v>708</v>
      </c>
      <c r="Z382" s="22" t="s">
        <v>722</v>
      </c>
      <c r="AA382" s="22" t="s">
        <v>118</v>
      </c>
      <c r="AB382" s="99">
        <v>415710475</v>
      </c>
      <c r="AC382" s="31" t="s">
        <v>708</v>
      </c>
      <c r="AD382" s="7">
        <v>18</v>
      </c>
    </row>
    <row r="383" spans="1:32">
      <c r="A383" s="8" t="s">
        <v>29</v>
      </c>
      <c r="B383" s="8">
        <v>2</v>
      </c>
      <c r="C383" s="8">
        <v>4</v>
      </c>
      <c r="D383" s="22" t="s">
        <v>717</v>
      </c>
      <c r="E383" s="8">
        <v>9567874</v>
      </c>
      <c r="F383" s="8" t="s">
        <v>106</v>
      </c>
      <c r="G383" s="22" t="s">
        <v>159</v>
      </c>
      <c r="H383" s="22" t="s">
        <v>299</v>
      </c>
      <c r="I383" s="148">
        <v>60</v>
      </c>
      <c r="J383" s="148"/>
      <c r="K383" s="152">
        <v>0</v>
      </c>
      <c r="L383" s="149">
        <v>19</v>
      </c>
      <c r="M383" s="150">
        <v>19</v>
      </c>
      <c r="N383" s="149">
        <v>21</v>
      </c>
      <c r="O383" s="150">
        <v>18</v>
      </c>
      <c r="P383" s="149">
        <f t="shared" si="33"/>
        <v>40</v>
      </c>
      <c r="Q383" s="149">
        <f t="shared" si="34"/>
        <v>37</v>
      </c>
      <c r="R383" s="22" t="s">
        <v>155</v>
      </c>
      <c r="S383" s="22" t="s">
        <v>718</v>
      </c>
      <c r="T383" s="22" t="s">
        <v>719</v>
      </c>
      <c r="U383" s="22" t="s">
        <v>56</v>
      </c>
      <c r="V383" s="98">
        <v>39083</v>
      </c>
      <c r="W383" s="16"/>
      <c r="X383" s="7">
        <v>415725092</v>
      </c>
      <c r="Y383" s="59" t="s">
        <v>720</v>
      </c>
      <c r="Z383" s="22" t="s">
        <v>721</v>
      </c>
      <c r="AA383" s="22" t="s">
        <v>512</v>
      </c>
      <c r="AB383" s="99">
        <v>415725092</v>
      </c>
      <c r="AC383" s="31" t="s">
        <v>720</v>
      </c>
      <c r="AD383" s="7">
        <v>60</v>
      </c>
      <c r="AE383" s="19"/>
    </row>
    <row r="384" spans="1:32">
      <c r="A384" s="8" t="s">
        <v>29</v>
      </c>
      <c r="B384" s="8">
        <v>2</v>
      </c>
      <c r="C384" s="8">
        <v>4</v>
      </c>
      <c r="D384" s="22" t="s">
        <v>723</v>
      </c>
      <c r="E384" s="8">
        <v>2103509</v>
      </c>
      <c r="F384" s="8" t="s">
        <v>106</v>
      </c>
      <c r="G384" s="22" t="s">
        <v>175</v>
      </c>
      <c r="H384" s="22" t="s">
        <v>129</v>
      </c>
      <c r="I384" s="148">
        <v>129</v>
      </c>
      <c r="J384" s="148"/>
      <c r="K384" s="152">
        <v>0</v>
      </c>
      <c r="L384" s="149">
        <v>26</v>
      </c>
      <c r="M384" s="150">
        <v>25.8</v>
      </c>
      <c r="N384" s="149">
        <v>26</v>
      </c>
      <c r="O384" s="150">
        <v>25.8</v>
      </c>
      <c r="P384" s="149">
        <f t="shared" si="33"/>
        <v>52</v>
      </c>
      <c r="Q384" s="149">
        <f t="shared" si="34"/>
        <v>51.6</v>
      </c>
      <c r="R384" s="51" t="s">
        <v>176</v>
      </c>
      <c r="S384" s="22" t="s">
        <v>723</v>
      </c>
      <c r="T384" s="22" t="s">
        <v>627</v>
      </c>
      <c r="U384" s="22" t="s">
        <v>56</v>
      </c>
      <c r="V384" s="98">
        <v>39083</v>
      </c>
      <c r="W384" s="16"/>
      <c r="X384" s="7">
        <v>415654085</v>
      </c>
      <c r="Y384" s="59" t="s">
        <v>724</v>
      </c>
      <c r="Z384" s="22"/>
      <c r="AA384" s="22"/>
      <c r="AB384" s="99"/>
      <c r="AC384" s="31"/>
      <c r="AD384" s="7">
        <v>140</v>
      </c>
    </row>
    <row r="385" spans="1:32" s="92" customFormat="1">
      <c r="A385" s="8" t="s">
        <v>29</v>
      </c>
      <c r="B385" s="8">
        <v>2</v>
      </c>
      <c r="C385" s="8">
        <v>4</v>
      </c>
      <c r="D385" s="22" t="s">
        <v>698</v>
      </c>
      <c r="E385" s="8">
        <v>4159038</v>
      </c>
      <c r="F385" s="8" t="s">
        <v>106</v>
      </c>
      <c r="G385" s="22" t="s">
        <v>175</v>
      </c>
      <c r="H385" s="22" t="s">
        <v>129</v>
      </c>
      <c r="I385" s="148">
        <v>79</v>
      </c>
      <c r="J385" s="148"/>
      <c r="K385" s="152">
        <v>0</v>
      </c>
      <c r="L385" s="149">
        <v>30</v>
      </c>
      <c r="M385" s="150">
        <v>20.399999999999999</v>
      </c>
      <c r="N385" s="149">
        <v>23</v>
      </c>
      <c r="O385" s="150">
        <v>15.64</v>
      </c>
      <c r="P385" s="149">
        <f t="shared" si="33"/>
        <v>53</v>
      </c>
      <c r="Q385" s="149">
        <f t="shared" si="34"/>
        <v>36.04</v>
      </c>
      <c r="R385" s="51" t="s">
        <v>176</v>
      </c>
      <c r="S385" s="22" t="s">
        <v>699</v>
      </c>
      <c r="T385" s="22" t="s">
        <v>700</v>
      </c>
      <c r="U385" s="22" t="s">
        <v>56</v>
      </c>
      <c r="V385" s="98">
        <v>39083</v>
      </c>
      <c r="W385" s="16"/>
      <c r="X385" s="7">
        <v>415214423</v>
      </c>
      <c r="Y385" s="59" t="s">
        <v>701</v>
      </c>
      <c r="Z385" s="22" t="s">
        <v>702</v>
      </c>
      <c r="AA385" s="22" t="s">
        <v>118</v>
      </c>
      <c r="AB385" s="99" t="s">
        <v>703</v>
      </c>
      <c r="AC385" s="31" t="s">
        <v>704</v>
      </c>
      <c r="AD385" s="7">
        <v>79</v>
      </c>
    </row>
    <row r="386" spans="1:32" ht="15" customHeight="1">
      <c r="A386" s="8" t="s">
        <v>29</v>
      </c>
      <c r="B386" s="8">
        <v>2</v>
      </c>
      <c r="C386" s="8">
        <v>4</v>
      </c>
      <c r="D386" s="22" t="s">
        <v>653</v>
      </c>
      <c r="E386" s="8">
        <v>9823316</v>
      </c>
      <c r="F386" s="8" t="s">
        <v>106</v>
      </c>
      <c r="G386" s="22" t="s">
        <v>175</v>
      </c>
      <c r="H386" s="22" t="s">
        <v>129</v>
      </c>
      <c r="I386" s="148">
        <v>83</v>
      </c>
      <c r="J386" s="148"/>
      <c r="K386" s="152">
        <v>0</v>
      </c>
      <c r="L386" s="149">
        <v>19</v>
      </c>
      <c r="M386" s="150">
        <v>19</v>
      </c>
      <c r="N386" s="149">
        <v>23</v>
      </c>
      <c r="O386" s="150">
        <v>14.24</v>
      </c>
      <c r="P386" s="149">
        <f t="shared" si="33"/>
        <v>42</v>
      </c>
      <c r="Q386" s="149">
        <f t="shared" si="34"/>
        <v>33.24</v>
      </c>
      <c r="R386" s="51" t="s">
        <v>176</v>
      </c>
      <c r="S386" s="22" t="s">
        <v>653</v>
      </c>
      <c r="T386" s="22" t="s">
        <v>654</v>
      </c>
      <c r="U386" s="22" t="s">
        <v>56</v>
      </c>
      <c r="V386" s="98">
        <v>39083</v>
      </c>
      <c r="W386" s="16"/>
      <c r="X386" s="7">
        <v>415710262</v>
      </c>
      <c r="Y386" s="59" t="s">
        <v>655</v>
      </c>
      <c r="Z386" s="22" t="s">
        <v>656</v>
      </c>
      <c r="AA386" s="22" t="s">
        <v>512</v>
      </c>
      <c r="AB386" s="99">
        <v>415710262</v>
      </c>
      <c r="AC386" s="31" t="s">
        <v>655</v>
      </c>
      <c r="AD386" s="7">
        <v>83</v>
      </c>
    </row>
    <row r="387" spans="1:32" ht="15" customHeight="1">
      <c r="A387" s="8" t="s">
        <v>29</v>
      </c>
      <c r="B387" s="8">
        <v>2</v>
      </c>
      <c r="C387" s="8">
        <v>4</v>
      </c>
      <c r="D387" s="22" t="s">
        <v>727</v>
      </c>
      <c r="E387" s="8">
        <v>2862640</v>
      </c>
      <c r="F387" s="8" t="s">
        <v>106</v>
      </c>
      <c r="G387" s="22" t="s">
        <v>182</v>
      </c>
      <c r="H387" s="22" t="s">
        <v>44</v>
      </c>
      <c r="I387" s="148">
        <v>50</v>
      </c>
      <c r="J387" s="148"/>
      <c r="K387" s="152">
        <v>0</v>
      </c>
      <c r="L387" s="149">
        <v>11</v>
      </c>
      <c r="M387" s="150">
        <v>11</v>
      </c>
      <c r="N387" s="149">
        <v>10</v>
      </c>
      <c r="O387" s="150">
        <v>10</v>
      </c>
      <c r="P387" s="149">
        <f t="shared" si="33"/>
        <v>21</v>
      </c>
      <c r="Q387" s="149">
        <f t="shared" si="34"/>
        <v>21</v>
      </c>
      <c r="R387" s="22" t="s">
        <v>183</v>
      </c>
      <c r="S387" s="22" t="s">
        <v>728</v>
      </c>
      <c r="T387" s="22" t="s">
        <v>729</v>
      </c>
      <c r="U387" s="22" t="s">
        <v>56</v>
      </c>
      <c r="V387" s="98">
        <v>40269</v>
      </c>
      <c r="W387" s="16"/>
      <c r="X387" s="7">
        <v>415211008</v>
      </c>
      <c r="Y387" s="59" t="s">
        <v>730</v>
      </c>
      <c r="Z387" s="22" t="s">
        <v>731</v>
      </c>
      <c r="AA387" s="22" t="s">
        <v>118</v>
      </c>
      <c r="AB387" s="99">
        <v>415211008</v>
      </c>
      <c r="AC387" s="31" t="s">
        <v>730</v>
      </c>
      <c r="AD387" s="7">
        <v>50</v>
      </c>
    </row>
    <row r="388" spans="1:32">
      <c r="A388" s="8" t="s">
        <v>29</v>
      </c>
      <c r="B388" s="8">
        <v>2</v>
      </c>
      <c r="C388" s="8">
        <v>4</v>
      </c>
      <c r="D388" s="22" t="s">
        <v>723</v>
      </c>
      <c r="E388" s="8">
        <v>3091711</v>
      </c>
      <c r="F388" s="8" t="s">
        <v>106</v>
      </c>
      <c r="G388" s="22" t="s">
        <v>182</v>
      </c>
      <c r="H388" s="22" t="s">
        <v>282</v>
      </c>
      <c r="I388" s="148">
        <v>16</v>
      </c>
      <c r="J388" s="148"/>
      <c r="K388" s="152">
        <v>0</v>
      </c>
      <c r="L388" s="149">
        <v>6</v>
      </c>
      <c r="M388" s="150">
        <v>5.3</v>
      </c>
      <c r="N388" s="149">
        <v>2</v>
      </c>
      <c r="O388" s="150">
        <v>1.2</v>
      </c>
      <c r="P388" s="149">
        <f t="shared" si="33"/>
        <v>8</v>
      </c>
      <c r="Q388" s="149">
        <f t="shared" si="34"/>
        <v>6.5</v>
      </c>
      <c r="R388" s="22" t="s">
        <v>183</v>
      </c>
      <c r="S388" s="22" t="s">
        <v>723</v>
      </c>
      <c r="T388" s="22" t="s">
        <v>627</v>
      </c>
      <c r="U388" s="22" t="s">
        <v>56</v>
      </c>
      <c r="V388" s="98">
        <v>40257</v>
      </c>
      <c r="W388" s="16"/>
      <c r="X388" s="7">
        <v>415652879</v>
      </c>
      <c r="Y388" s="59" t="s">
        <v>724</v>
      </c>
      <c r="Z388" s="22"/>
      <c r="AA388" s="22"/>
      <c r="AB388" s="99"/>
      <c r="AC388" s="31"/>
      <c r="AD388" s="7">
        <v>16</v>
      </c>
    </row>
    <row r="389" spans="1:32" ht="15" customHeight="1">
      <c r="A389" s="8" t="s">
        <v>29</v>
      </c>
      <c r="B389" s="8">
        <v>2</v>
      </c>
      <c r="C389" s="8">
        <v>4</v>
      </c>
      <c r="D389" s="22" t="s">
        <v>698</v>
      </c>
      <c r="E389" s="8">
        <v>7285141</v>
      </c>
      <c r="F389" s="8" t="s">
        <v>106</v>
      </c>
      <c r="G389" s="22" t="s">
        <v>182</v>
      </c>
      <c r="H389" s="22"/>
      <c r="I389" s="148">
        <v>34</v>
      </c>
      <c r="J389" s="148"/>
      <c r="K389" s="152">
        <v>0</v>
      </c>
      <c r="L389" s="149">
        <v>30</v>
      </c>
      <c r="M389" s="150">
        <v>9</v>
      </c>
      <c r="N389" s="149">
        <v>23</v>
      </c>
      <c r="O389" s="150">
        <v>6.9</v>
      </c>
      <c r="P389" s="149">
        <f t="shared" si="33"/>
        <v>53</v>
      </c>
      <c r="Q389" s="149">
        <f t="shared" si="34"/>
        <v>15.9</v>
      </c>
      <c r="R389" s="22" t="s">
        <v>183</v>
      </c>
      <c r="S389" s="22" t="s">
        <v>699</v>
      </c>
      <c r="T389" s="22" t="s">
        <v>700</v>
      </c>
      <c r="U389" s="22" t="s">
        <v>56</v>
      </c>
      <c r="V389" s="98">
        <v>41640</v>
      </c>
      <c r="W389" s="16"/>
      <c r="X389" s="7">
        <v>415214423</v>
      </c>
      <c r="Y389" s="59" t="s">
        <v>701</v>
      </c>
      <c r="Z389" s="22" t="s">
        <v>725</v>
      </c>
      <c r="AA389" s="22" t="s">
        <v>118</v>
      </c>
      <c r="AB389" s="99" t="s">
        <v>703</v>
      </c>
      <c r="AC389" s="31" t="s">
        <v>704</v>
      </c>
      <c r="AD389" s="7">
        <v>34</v>
      </c>
    </row>
    <row r="390" spans="1:32" ht="15" customHeight="1">
      <c r="A390" s="8" t="s">
        <v>29</v>
      </c>
      <c r="B390" s="8">
        <v>2</v>
      </c>
      <c r="C390" s="8">
        <v>4</v>
      </c>
      <c r="D390" s="22" t="s">
        <v>653</v>
      </c>
      <c r="E390" s="8">
        <v>8541500</v>
      </c>
      <c r="F390" s="8" t="s">
        <v>106</v>
      </c>
      <c r="G390" s="22" t="s">
        <v>597</v>
      </c>
      <c r="H390" s="22" t="s">
        <v>129</v>
      </c>
      <c r="I390" s="148">
        <v>46</v>
      </c>
      <c r="J390" s="148"/>
      <c r="K390" s="152">
        <v>0</v>
      </c>
      <c r="L390" s="149">
        <v>20</v>
      </c>
      <c r="M390" s="150">
        <v>20</v>
      </c>
      <c r="N390" s="149">
        <v>22</v>
      </c>
      <c r="O390" s="150">
        <v>11.13</v>
      </c>
      <c r="P390" s="149">
        <f t="shared" si="33"/>
        <v>42</v>
      </c>
      <c r="Q390" s="149">
        <f t="shared" si="34"/>
        <v>31.130000000000003</v>
      </c>
      <c r="R390" s="22" t="s">
        <v>183</v>
      </c>
      <c r="S390" s="22" t="s">
        <v>184</v>
      </c>
      <c r="T390" s="22" t="s">
        <v>726</v>
      </c>
      <c r="U390" s="22" t="s">
        <v>56</v>
      </c>
      <c r="V390" s="98">
        <v>41061</v>
      </c>
      <c r="W390" s="16"/>
      <c r="X390" s="7">
        <v>415710262</v>
      </c>
      <c r="Y390" s="59" t="s">
        <v>655</v>
      </c>
      <c r="Z390" s="22" t="s">
        <v>656</v>
      </c>
      <c r="AA390" s="22" t="s">
        <v>512</v>
      </c>
      <c r="AB390" s="99">
        <v>415710262</v>
      </c>
      <c r="AC390" s="31" t="s">
        <v>655</v>
      </c>
      <c r="AD390" s="7">
        <v>46</v>
      </c>
    </row>
    <row r="391" spans="1:32" ht="15" customHeight="1">
      <c r="A391" s="19" t="s">
        <v>29</v>
      </c>
      <c r="B391" s="19">
        <v>2</v>
      </c>
      <c r="C391" s="19">
        <v>4</v>
      </c>
      <c r="D391" s="31" t="s">
        <v>706</v>
      </c>
      <c r="E391" s="19">
        <v>1165395</v>
      </c>
      <c r="F391" s="19" t="s">
        <v>106</v>
      </c>
      <c r="G391" s="31" t="s">
        <v>159</v>
      </c>
      <c r="H391" s="31"/>
      <c r="I391" s="147">
        <v>7</v>
      </c>
      <c r="J391" s="147"/>
      <c r="K391" s="147"/>
      <c r="L391" s="147">
        <v>7</v>
      </c>
      <c r="M391" s="217">
        <v>11</v>
      </c>
      <c r="N391" s="147">
        <v>4</v>
      </c>
      <c r="O391" s="217">
        <v>4</v>
      </c>
      <c r="P391" s="147">
        <v>0.5</v>
      </c>
      <c r="Q391" s="147">
        <v>15</v>
      </c>
      <c r="R391" s="31" t="s">
        <v>1744</v>
      </c>
      <c r="S391" s="31" t="s">
        <v>706</v>
      </c>
      <c r="T391" s="31" t="s">
        <v>1925</v>
      </c>
      <c r="U391" s="31" t="s">
        <v>56</v>
      </c>
      <c r="V391" s="95">
        <v>41101</v>
      </c>
      <c r="W391" s="31"/>
      <c r="X391" s="46">
        <v>415710475</v>
      </c>
      <c r="Y391" s="59" t="s">
        <v>708</v>
      </c>
      <c r="Z391" s="31" t="s">
        <v>97</v>
      </c>
      <c r="AB391" s="190">
        <v>721296579</v>
      </c>
      <c r="AC391" s="31" t="s">
        <v>1923</v>
      </c>
      <c r="AD391" s="61"/>
    </row>
    <row r="392" spans="1:32">
      <c r="A392" s="37" t="s">
        <v>29</v>
      </c>
      <c r="B392" s="37">
        <v>3</v>
      </c>
      <c r="C392" s="37">
        <v>4</v>
      </c>
      <c r="D392" s="59" t="s">
        <v>706</v>
      </c>
      <c r="E392" s="37">
        <v>8945341</v>
      </c>
      <c r="F392" s="19" t="s">
        <v>106</v>
      </c>
      <c r="G392" s="59" t="s">
        <v>159</v>
      </c>
      <c r="H392" s="59" t="s">
        <v>2121</v>
      </c>
      <c r="I392" s="149">
        <v>1</v>
      </c>
      <c r="J392" s="149"/>
      <c r="K392" s="149">
        <v>0</v>
      </c>
      <c r="L392" s="149">
        <v>1</v>
      </c>
      <c r="M392" s="150">
        <v>0.12</v>
      </c>
      <c r="N392" s="149">
        <v>0</v>
      </c>
      <c r="O392" s="150">
        <v>0</v>
      </c>
      <c r="P392" s="149">
        <f>L392+N392</f>
        <v>1</v>
      </c>
      <c r="Q392" s="150">
        <f>SUM(M392,O392)</f>
        <v>0.12</v>
      </c>
      <c r="R392" s="59" t="s">
        <v>2273</v>
      </c>
      <c r="S392" s="59" t="s">
        <v>706</v>
      </c>
      <c r="T392" s="59" t="s">
        <v>707</v>
      </c>
      <c r="U392" s="59" t="s">
        <v>56</v>
      </c>
      <c r="V392" s="93">
        <v>39083</v>
      </c>
      <c r="W392" s="37"/>
      <c r="X392" s="61">
        <v>415710475</v>
      </c>
      <c r="Y392" s="59" t="s">
        <v>708</v>
      </c>
      <c r="Z392" s="59" t="s">
        <v>722</v>
      </c>
      <c r="AA392" s="59" t="s">
        <v>118</v>
      </c>
      <c r="AB392" s="118">
        <v>415710475</v>
      </c>
      <c r="AC392" s="31" t="s">
        <v>708</v>
      </c>
      <c r="AD392" s="61">
        <v>1</v>
      </c>
    </row>
    <row r="393" spans="1:32">
      <c r="A393" s="8" t="s">
        <v>29</v>
      </c>
      <c r="B393" s="8">
        <v>2</v>
      </c>
      <c r="C393" s="8">
        <v>4</v>
      </c>
      <c r="D393" s="22" t="s">
        <v>705</v>
      </c>
      <c r="E393" s="8">
        <v>8570486</v>
      </c>
      <c r="F393" s="8" t="s">
        <v>106</v>
      </c>
      <c r="G393" s="22" t="s">
        <v>159</v>
      </c>
      <c r="H393" s="22" t="s">
        <v>289</v>
      </c>
      <c r="I393" s="148">
        <v>3</v>
      </c>
      <c r="J393" s="148"/>
      <c r="K393" s="148">
        <v>3</v>
      </c>
      <c r="L393" s="149">
        <v>4</v>
      </c>
      <c r="M393" s="150">
        <v>1</v>
      </c>
      <c r="N393" s="149">
        <v>0</v>
      </c>
      <c r="O393" s="150">
        <v>0</v>
      </c>
      <c r="P393" s="149">
        <f>SUM(L393,N393)</f>
        <v>4</v>
      </c>
      <c r="Q393" s="149">
        <f>SUM(M393,O393)</f>
        <v>1</v>
      </c>
      <c r="R393" s="51" t="s">
        <v>108</v>
      </c>
      <c r="S393" s="22" t="s">
        <v>706</v>
      </c>
      <c r="T393" s="22" t="s">
        <v>707</v>
      </c>
      <c r="U393" s="22" t="s">
        <v>56</v>
      </c>
      <c r="V393" s="98">
        <v>39083</v>
      </c>
      <c r="W393" s="16"/>
      <c r="X393" s="7">
        <v>415710475</v>
      </c>
      <c r="Y393" s="59" t="s">
        <v>708</v>
      </c>
      <c r="Z393" s="22" t="s">
        <v>709</v>
      </c>
      <c r="AA393" s="22" t="s">
        <v>97</v>
      </c>
      <c r="AB393" s="99">
        <v>415710475</v>
      </c>
      <c r="AC393" s="31" t="s">
        <v>708</v>
      </c>
      <c r="AD393" s="7">
        <v>3</v>
      </c>
      <c r="AE393" s="5"/>
      <c r="AF393" s="5"/>
    </row>
    <row r="394" spans="1:32">
      <c r="A394" s="19" t="s">
        <v>29</v>
      </c>
      <c r="B394" s="19">
        <v>2</v>
      </c>
      <c r="C394" s="19">
        <v>4</v>
      </c>
      <c r="D394" s="31" t="s">
        <v>695</v>
      </c>
      <c r="E394" s="19">
        <v>9267613</v>
      </c>
      <c r="F394" s="19" t="s">
        <v>106</v>
      </c>
      <c r="G394" s="31" t="s">
        <v>631</v>
      </c>
      <c r="H394" s="139" t="s">
        <v>2699</v>
      </c>
      <c r="I394" s="147">
        <v>12</v>
      </c>
      <c r="J394" s="147"/>
      <c r="K394" s="147">
        <v>12</v>
      </c>
      <c r="L394" s="147">
        <v>6</v>
      </c>
      <c r="M394" s="217">
        <v>4.5</v>
      </c>
      <c r="N394" s="147">
        <v>2</v>
      </c>
      <c r="O394" s="217">
        <v>1.5</v>
      </c>
      <c r="P394" s="147">
        <f>SUM(L394,N394)</f>
        <v>8</v>
      </c>
      <c r="Q394" s="147">
        <f>SUM(M394,O394)</f>
        <v>6</v>
      </c>
      <c r="R394" s="31" t="s">
        <v>108</v>
      </c>
      <c r="S394" s="31" t="s">
        <v>696</v>
      </c>
      <c r="T394" s="31" t="s">
        <v>697</v>
      </c>
      <c r="U394" s="31" t="s">
        <v>37</v>
      </c>
      <c r="V394" s="95">
        <v>39661</v>
      </c>
      <c r="W394" s="31"/>
      <c r="X394" s="46">
        <v>739066938</v>
      </c>
      <c r="Y394" s="59" t="s">
        <v>635</v>
      </c>
      <c r="Z394" s="31" t="s">
        <v>636</v>
      </c>
      <c r="AA394" s="31" t="s">
        <v>637</v>
      </c>
      <c r="AB394" s="120">
        <v>773407310</v>
      </c>
      <c r="AC394" s="31" t="s">
        <v>635</v>
      </c>
      <c r="AD394" s="61">
        <v>0</v>
      </c>
      <c r="AE394" s="5"/>
      <c r="AF394" s="5"/>
    </row>
    <row r="395" spans="1:32" ht="15" customHeight="1">
      <c r="A395" s="8" t="s">
        <v>29</v>
      </c>
      <c r="B395" s="8">
        <v>2</v>
      </c>
      <c r="C395" s="8">
        <v>4</v>
      </c>
      <c r="D395" s="22" t="s">
        <v>698</v>
      </c>
      <c r="E395" s="8">
        <v>9714246</v>
      </c>
      <c r="F395" s="8" t="s">
        <v>106</v>
      </c>
      <c r="G395" s="22" t="s">
        <v>175</v>
      </c>
      <c r="H395" s="139" t="s">
        <v>2700</v>
      </c>
      <c r="I395" s="148">
        <v>2</v>
      </c>
      <c r="J395" s="148"/>
      <c r="K395" s="148">
        <v>0</v>
      </c>
      <c r="L395" s="149">
        <v>30</v>
      </c>
      <c r="M395" s="150">
        <v>0.6</v>
      </c>
      <c r="N395" s="149">
        <v>23</v>
      </c>
      <c r="O395" s="150">
        <v>0.46</v>
      </c>
      <c r="P395" s="149">
        <f>SUM(L395,N395)</f>
        <v>53</v>
      </c>
      <c r="Q395" s="149">
        <f>SUM(M395,O395)</f>
        <v>1.06</v>
      </c>
      <c r="R395" s="51" t="s">
        <v>108</v>
      </c>
      <c r="S395" s="22" t="s">
        <v>699</v>
      </c>
      <c r="T395" s="22" t="s">
        <v>700</v>
      </c>
      <c r="U395" s="22" t="s">
        <v>56</v>
      </c>
      <c r="V395" s="98">
        <v>41640</v>
      </c>
      <c r="W395" s="16"/>
      <c r="X395" s="7">
        <v>415214423</v>
      </c>
      <c r="Y395" s="59" t="s">
        <v>701</v>
      </c>
      <c r="Z395" s="22" t="s">
        <v>702</v>
      </c>
      <c r="AA395" s="22" t="s">
        <v>118</v>
      </c>
      <c r="AB395" s="99" t="s">
        <v>703</v>
      </c>
      <c r="AC395" s="31" t="s">
        <v>704</v>
      </c>
      <c r="AD395" s="7">
        <v>2</v>
      </c>
    </row>
    <row r="396" spans="1:32" ht="15" customHeight="1">
      <c r="A396" s="37" t="s">
        <v>29</v>
      </c>
      <c r="B396" s="37">
        <v>2</v>
      </c>
      <c r="C396" s="37">
        <v>4</v>
      </c>
      <c r="D396" s="59" t="s">
        <v>706</v>
      </c>
      <c r="E396" s="37">
        <v>2207393</v>
      </c>
      <c r="F396" s="19" t="s">
        <v>106</v>
      </c>
      <c r="G396" s="59" t="s">
        <v>159</v>
      </c>
      <c r="H396" s="59" t="s">
        <v>289</v>
      </c>
      <c r="I396" s="147">
        <v>10</v>
      </c>
      <c r="J396" s="147"/>
      <c r="K396" s="147">
        <v>10</v>
      </c>
      <c r="L396" s="147">
        <f>5-0</f>
        <v>5</v>
      </c>
      <c r="M396" s="217">
        <v>4</v>
      </c>
      <c r="N396" s="147">
        <v>5</v>
      </c>
      <c r="O396" s="217">
        <v>2</v>
      </c>
      <c r="P396" s="149">
        <f>L396+N396</f>
        <v>10</v>
      </c>
      <c r="Q396" s="150">
        <f>SUM(M396,O396)</f>
        <v>6</v>
      </c>
      <c r="R396" s="59" t="s">
        <v>2263</v>
      </c>
      <c r="S396" s="59" t="s">
        <v>706</v>
      </c>
      <c r="T396" s="59" t="s">
        <v>710</v>
      </c>
      <c r="U396" s="59" t="s">
        <v>56</v>
      </c>
      <c r="V396" s="93">
        <v>39083</v>
      </c>
      <c r="W396" s="37"/>
      <c r="X396" s="61">
        <v>415710475</v>
      </c>
      <c r="Y396" s="59" t="s">
        <v>708</v>
      </c>
      <c r="Z396" s="59" t="s">
        <v>711</v>
      </c>
      <c r="AA396" s="59" t="s">
        <v>712</v>
      </c>
      <c r="AB396" s="118">
        <v>415710475</v>
      </c>
      <c r="AC396" s="31" t="s">
        <v>708</v>
      </c>
      <c r="AD396" s="61">
        <v>10</v>
      </c>
    </row>
    <row r="397" spans="1:32" ht="15" customHeight="1">
      <c r="A397" s="19" t="s">
        <v>29</v>
      </c>
      <c r="B397" s="19">
        <v>10</v>
      </c>
      <c r="C397" s="19">
        <v>5</v>
      </c>
      <c r="D397" s="31" t="s">
        <v>1469</v>
      </c>
      <c r="E397" s="19">
        <v>1760842</v>
      </c>
      <c r="F397" s="19" t="s">
        <v>106</v>
      </c>
      <c r="G397" s="31" t="s">
        <v>1950</v>
      </c>
      <c r="H397" s="31" t="s">
        <v>1794</v>
      </c>
      <c r="I397" s="147">
        <v>36</v>
      </c>
      <c r="J397" s="147"/>
      <c r="K397" s="147"/>
      <c r="L397" s="147">
        <v>8</v>
      </c>
      <c r="M397" s="217">
        <v>6.65</v>
      </c>
      <c r="N397" s="147">
        <v>6</v>
      </c>
      <c r="O397" s="217">
        <v>1.45</v>
      </c>
      <c r="P397" s="147">
        <v>14</v>
      </c>
      <c r="Q397" s="147">
        <v>8.1</v>
      </c>
      <c r="R397" s="31" t="s">
        <v>1752</v>
      </c>
      <c r="S397" s="31" t="s">
        <v>1951</v>
      </c>
      <c r="T397" s="31" t="s">
        <v>1952</v>
      </c>
      <c r="U397" s="31" t="s">
        <v>111</v>
      </c>
      <c r="V397" s="95">
        <v>39083</v>
      </c>
      <c r="W397" s="31"/>
      <c r="X397" s="46">
        <v>417638952</v>
      </c>
      <c r="Y397" s="59" t="s">
        <v>1953</v>
      </c>
      <c r="Z397" s="31" t="s">
        <v>97</v>
      </c>
      <c r="AB397" s="120">
        <v>417638953</v>
      </c>
      <c r="AC397" s="31" t="s">
        <v>1954</v>
      </c>
      <c r="AD397" s="61"/>
    </row>
    <row r="398" spans="1:32" ht="15" customHeight="1">
      <c r="A398" s="24" t="s">
        <v>29</v>
      </c>
      <c r="B398" s="24">
        <v>10</v>
      </c>
      <c r="C398" s="24">
        <v>5</v>
      </c>
      <c r="D398" s="56" t="s">
        <v>1945</v>
      </c>
      <c r="E398" s="24">
        <v>8836274</v>
      </c>
      <c r="F398" s="24" t="s">
        <v>106</v>
      </c>
      <c r="G398" s="56" t="s">
        <v>1750</v>
      </c>
      <c r="H398" s="56" t="s">
        <v>591</v>
      </c>
      <c r="I398" s="153">
        <v>30</v>
      </c>
      <c r="J398" s="153"/>
      <c r="K398" s="153"/>
      <c r="L398" s="153">
        <v>7</v>
      </c>
      <c r="M398" s="161">
        <v>6.6</v>
      </c>
      <c r="N398" s="153">
        <v>7</v>
      </c>
      <c r="O398" s="161">
        <v>4.26</v>
      </c>
      <c r="P398" s="153">
        <v>14</v>
      </c>
      <c r="Q398" s="153">
        <v>10.86</v>
      </c>
      <c r="R398" s="56" t="s">
        <v>1752</v>
      </c>
      <c r="S398" s="56" t="s">
        <v>1946</v>
      </c>
      <c r="T398" s="56" t="s">
        <v>1947</v>
      </c>
      <c r="U398" s="56" t="s">
        <v>37</v>
      </c>
      <c r="V398" s="98">
        <v>40547</v>
      </c>
      <c r="W398" s="24"/>
      <c r="X398" s="29">
        <v>775731720</v>
      </c>
      <c r="Y398" s="59" t="s">
        <v>1948</v>
      </c>
      <c r="Z398" s="56" t="s">
        <v>80</v>
      </c>
      <c r="AB398" s="117">
        <v>775731720</v>
      </c>
      <c r="AC398" s="31" t="s">
        <v>1949</v>
      </c>
      <c r="AD398" s="29"/>
    </row>
    <row r="399" spans="1:32" ht="15" customHeight="1">
      <c r="A399" s="8" t="s">
        <v>29</v>
      </c>
      <c r="B399" s="8">
        <v>11</v>
      </c>
      <c r="C399" s="8">
        <v>5</v>
      </c>
      <c r="D399" s="45" t="s">
        <v>826</v>
      </c>
      <c r="E399" s="8">
        <v>1486803</v>
      </c>
      <c r="F399" s="17" t="s">
        <v>106</v>
      </c>
      <c r="G399" s="22" t="s">
        <v>827</v>
      </c>
      <c r="H399" s="22" t="s">
        <v>44</v>
      </c>
      <c r="I399" s="149">
        <v>6</v>
      </c>
      <c r="J399" s="149"/>
      <c r="K399" s="149">
        <v>0</v>
      </c>
      <c r="L399" s="149">
        <v>2</v>
      </c>
      <c r="M399" s="150">
        <v>1.02</v>
      </c>
      <c r="N399" s="149">
        <v>46</v>
      </c>
      <c r="O399" s="150">
        <v>0.57999999999999996</v>
      </c>
      <c r="P399" s="149">
        <f t="shared" ref="P399:P412" si="35">SUM(L399,N399)</f>
        <v>48</v>
      </c>
      <c r="Q399" s="149">
        <f t="shared" ref="Q399:Q412" si="36">SUM(M399,O399)</f>
        <v>1.6</v>
      </c>
      <c r="R399" s="22" t="s">
        <v>155</v>
      </c>
      <c r="S399" s="22" t="s">
        <v>276</v>
      </c>
      <c r="T399" s="22" t="s">
        <v>794</v>
      </c>
      <c r="U399" s="22" t="s">
        <v>56</v>
      </c>
      <c r="V399" s="98">
        <v>39449</v>
      </c>
      <c r="W399" s="16"/>
      <c r="X399" s="7">
        <v>476768970</v>
      </c>
      <c r="Y399" s="59" t="s">
        <v>795</v>
      </c>
      <c r="Z399" s="22" t="s">
        <v>796</v>
      </c>
      <c r="AA399" s="22" t="s">
        <v>80</v>
      </c>
      <c r="AB399" s="99" t="s">
        <v>797</v>
      </c>
      <c r="AC399" s="31" t="s">
        <v>795</v>
      </c>
      <c r="AD399" s="7">
        <v>6</v>
      </c>
    </row>
    <row r="400" spans="1:32" ht="15" customHeight="1">
      <c r="A400" s="8" t="s">
        <v>29</v>
      </c>
      <c r="B400" s="8">
        <v>11</v>
      </c>
      <c r="C400" s="8">
        <v>5</v>
      </c>
      <c r="D400" s="45" t="s">
        <v>821</v>
      </c>
      <c r="E400" s="8">
        <v>4814058</v>
      </c>
      <c r="F400" s="17" t="s">
        <v>106</v>
      </c>
      <c r="G400" s="22" t="s">
        <v>531</v>
      </c>
      <c r="H400" s="22" t="s">
        <v>282</v>
      </c>
      <c r="I400" s="149">
        <v>4</v>
      </c>
      <c r="J400" s="149"/>
      <c r="K400" s="149">
        <v>0</v>
      </c>
      <c r="L400" s="149">
        <v>38</v>
      </c>
      <c r="M400" s="150">
        <v>1.55</v>
      </c>
      <c r="N400" s="149">
        <v>45</v>
      </c>
      <c r="O400" s="150">
        <v>1.48</v>
      </c>
      <c r="P400" s="149">
        <f t="shared" si="35"/>
        <v>83</v>
      </c>
      <c r="Q400" s="149">
        <f t="shared" si="36"/>
        <v>3.0300000000000002</v>
      </c>
      <c r="R400" s="22" t="s">
        <v>155</v>
      </c>
      <c r="S400" s="22" t="s">
        <v>822</v>
      </c>
      <c r="T400" s="22" t="s">
        <v>823</v>
      </c>
      <c r="U400" s="22" t="s">
        <v>56</v>
      </c>
      <c r="V400" s="98">
        <v>39083</v>
      </c>
      <c r="W400" s="16"/>
      <c r="X400" s="7">
        <v>476748218</v>
      </c>
      <c r="Y400" s="59" t="s">
        <v>824</v>
      </c>
      <c r="Z400" s="22" t="s">
        <v>825</v>
      </c>
      <c r="AA400" s="22" t="s">
        <v>118</v>
      </c>
      <c r="AB400" s="99">
        <v>476748263</v>
      </c>
      <c r="AC400" s="31" t="s">
        <v>824</v>
      </c>
      <c r="AD400" s="7">
        <v>4</v>
      </c>
    </row>
    <row r="401" spans="1:32" ht="15" customHeight="1">
      <c r="A401" s="19" t="s">
        <v>29</v>
      </c>
      <c r="B401" s="8">
        <v>11</v>
      </c>
      <c r="C401" s="8">
        <v>5</v>
      </c>
      <c r="D401" s="22" t="s">
        <v>828</v>
      </c>
      <c r="E401" s="8">
        <v>6172133</v>
      </c>
      <c r="F401" s="81" t="s">
        <v>106</v>
      </c>
      <c r="G401" s="22" t="s">
        <v>159</v>
      </c>
      <c r="H401" s="22" t="s">
        <v>829</v>
      </c>
      <c r="I401" s="149">
        <v>50</v>
      </c>
      <c r="J401" s="149"/>
      <c r="K401" s="157">
        <v>0</v>
      </c>
      <c r="L401" s="149">
        <v>16</v>
      </c>
      <c r="M401" s="150">
        <v>14.4</v>
      </c>
      <c r="N401" s="149">
        <v>16</v>
      </c>
      <c r="O401" s="150">
        <v>16</v>
      </c>
      <c r="P401" s="149">
        <f t="shared" si="35"/>
        <v>32</v>
      </c>
      <c r="Q401" s="149">
        <f t="shared" si="36"/>
        <v>30.4</v>
      </c>
      <c r="R401" s="22" t="s">
        <v>155</v>
      </c>
      <c r="S401" s="22" t="s">
        <v>830</v>
      </c>
      <c r="T401" s="22" t="s">
        <v>831</v>
      </c>
      <c r="U401" s="22" t="s">
        <v>56</v>
      </c>
      <c r="V401" s="98">
        <v>41640</v>
      </c>
      <c r="W401" s="16"/>
      <c r="X401" s="7">
        <v>476113160</v>
      </c>
      <c r="Y401" s="59" t="s">
        <v>832</v>
      </c>
      <c r="Z401" s="22" t="s">
        <v>833</v>
      </c>
      <c r="AA401" s="22" t="s">
        <v>512</v>
      </c>
      <c r="AB401" s="99">
        <v>417837323</v>
      </c>
      <c r="AC401" s="31" t="s">
        <v>834</v>
      </c>
      <c r="AD401" s="7">
        <v>50</v>
      </c>
    </row>
    <row r="402" spans="1:32" ht="15" customHeight="1">
      <c r="A402" s="8" t="s">
        <v>29</v>
      </c>
      <c r="B402" s="8">
        <v>11</v>
      </c>
      <c r="C402" s="8">
        <v>5</v>
      </c>
      <c r="D402" s="45" t="s">
        <v>813</v>
      </c>
      <c r="E402" s="8">
        <v>8538718</v>
      </c>
      <c r="F402" s="17" t="s">
        <v>106</v>
      </c>
      <c r="G402" s="22" t="s">
        <v>298</v>
      </c>
      <c r="H402" s="22" t="s">
        <v>814</v>
      </c>
      <c r="I402" s="149">
        <v>124</v>
      </c>
      <c r="J402" s="149"/>
      <c r="K402" s="157">
        <v>0</v>
      </c>
      <c r="L402" s="149">
        <v>65</v>
      </c>
      <c r="M402" s="150">
        <v>63.5</v>
      </c>
      <c r="N402" s="149">
        <v>38</v>
      </c>
      <c r="O402" s="150">
        <v>36.86</v>
      </c>
      <c r="P402" s="149">
        <f t="shared" si="35"/>
        <v>103</v>
      </c>
      <c r="Q402" s="149">
        <f t="shared" si="36"/>
        <v>100.36</v>
      </c>
      <c r="R402" s="22" t="s">
        <v>155</v>
      </c>
      <c r="S402" s="22" t="s">
        <v>815</v>
      </c>
      <c r="T402" s="22" t="s">
        <v>816</v>
      </c>
      <c r="U402" s="22" t="s">
        <v>56</v>
      </c>
      <c r="V402" s="98">
        <v>39083</v>
      </c>
      <c r="W402" s="16"/>
      <c r="X402" s="7">
        <v>476742030</v>
      </c>
      <c r="Y402" s="59" t="s">
        <v>817</v>
      </c>
      <c r="Z402" s="22" t="s">
        <v>818</v>
      </c>
      <c r="AA402" s="22" t="s">
        <v>512</v>
      </c>
      <c r="AB402" s="99" t="s">
        <v>819</v>
      </c>
      <c r="AC402" s="31" t="s">
        <v>820</v>
      </c>
      <c r="AD402" s="7">
        <v>124</v>
      </c>
    </row>
    <row r="403" spans="1:32" ht="15" customHeight="1">
      <c r="A403" s="8" t="s">
        <v>29</v>
      </c>
      <c r="B403" s="8">
        <v>11</v>
      </c>
      <c r="C403" s="8">
        <v>5</v>
      </c>
      <c r="D403" s="45" t="s">
        <v>767</v>
      </c>
      <c r="E403" s="8">
        <v>1944936</v>
      </c>
      <c r="F403" s="17" t="s">
        <v>106</v>
      </c>
      <c r="G403" s="22" t="s">
        <v>175</v>
      </c>
      <c r="H403" s="22" t="s">
        <v>129</v>
      </c>
      <c r="I403" s="149">
        <v>97</v>
      </c>
      <c r="J403" s="149"/>
      <c r="K403" s="157">
        <v>0</v>
      </c>
      <c r="L403" s="149">
        <v>12</v>
      </c>
      <c r="M403" s="150">
        <v>12</v>
      </c>
      <c r="N403" s="149">
        <v>40</v>
      </c>
      <c r="O403" s="150">
        <v>11.27</v>
      </c>
      <c r="P403" s="149">
        <f t="shared" si="35"/>
        <v>52</v>
      </c>
      <c r="Q403" s="149">
        <f t="shared" si="36"/>
        <v>23.27</v>
      </c>
      <c r="R403" s="51" t="s">
        <v>176</v>
      </c>
      <c r="S403" s="22" t="s">
        <v>177</v>
      </c>
      <c r="T403" s="22" t="s">
        <v>801</v>
      </c>
      <c r="U403" s="22" t="s">
        <v>56</v>
      </c>
      <c r="V403" s="98">
        <v>39083</v>
      </c>
      <c r="W403" s="16"/>
      <c r="X403" s="7">
        <v>476700364</v>
      </c>
      <c r="Y403" s="59" t="s">
        <v>802</v>
      </c>
      <c r="Z403" s="22" t="s">
        <v>803</v>
      </c>
      <c r="AA403" s="22" t="s">
        <v>80</v>
      </c>
      <c r="AB403" s="99" t="s">
        <v>804</v>
      </c>
      <c r="AC403" s="31" t="s">
        <v>802</v>
      </c>
      <c r="AD403" s="7">
        <v>97</v>
      </c>
    </row>
    <row r="404" spans="1:32" ht="15" customHeight="1">
      <c r="A404" s="8" t="s">
        <v>29</v>
      </c>
      <c r="B404" s="8">
        <v>11</v>
      </c>
      <c r="C404" s="8">
        <v>5</v>
      </c>
      <c r="D404" s="45" t="s">
        <v>821</v>
      </c>
      <c r="E404" s="8">
        <v>2068891</v>
      </c>
      <c r="F404" s="17" t="s">
        <v>106</v>
      </c>
      <c r="G404" s="22" t="s">
        <v>175</v>
      </c>
      <c r="H404" s="22" t="s">
        <v>129</v>
      </c>
      <c r="I404" s="149">
        <v>94</v>
      </c>
      <c r="J404" s="149"/>
      <c r="K404" s="157">
        <v>0</v>
      </c>
      <c r="L404" s="149">
        <v>38</v>
      </c>
      <c r="M404" s="150">
        <v>36.450000000000003</v>
      </c>
      <c r="N404" s="149">
        <v>45</v>
      </c>
      <c r="O404" s="150">
        <v>34.67</v>
      </c>
      <c r="P404" s="149">
        <f t="shared" si="35"/>
        <v>83</v>
      </c>
      <c r="Q404" s="149">
        <f t="shared" si="36"/>
        <v>71.12</v>
      </c>
      <c r="R404" s="51" t="s">
        <v>176</v>
      </c>
      <c r="S404" s="22" t="s">
        <v>822</v>
      </c>
      <c r="T404" s="22" t="s">
        <v>823</v>
      </c>
      <c r="U404" s="22" t="s">
        <v>56</v>
      </c>
      <c r="V404" s="98">
        <v>39083</v>
      </c>
      <c r="W404" s="16"/>
      <c r="X404" s="7">
        <v>476748263</v>
      </c>
      <c r="Y404" s="59" t="s">
        <v>824</v>
      </c>
      <c r="Z404" s="22" t="s">
        <v>825</v>
      </c>
      <c r="AA404" s="22" t="s">
        <v>118</v>
      </c>
      <c r="AB404" s="99">
        <v>476748263</v>
      </c>
      <c r="AC404" s="31" t="s">
        <v>824</v>
      </c>
      <c r="AD404" s="7">
        <v>94</v>
      </c>
    </row>
    <row r="405" spans="1:32">
      <c r="A405" s="8" t="s">
        <v>29</v>
      </c>
      <c r="B405" s="8">
        <v>11</v>
      </c>
      <c r="C405" s="8">
        <v>5</v>
      </c>
      <c r="D405" s="45" t="s">
        <v>835</v>
      </c>
      <c r="E405" s="8">
        <v>4410973</v>
      </c>
      <c r="F405" s="17" t="s">
        <v>106</v>
      </c>
      <c r="G405" s="22" t="s">
        <v>175</v>
      </c>
      <c r="H405" s="22" t="s">
        <v>129</v>
      </c>
      <c r="I405" s="149">
        <v>144</v>
      </c>
      <c r="J405" s="149"/>
      <c r="K405" s="157">
        <v>0</v>
      </c>
      <c r="L405" s="149">
        <v>46</v>
      </c>
      <c r="M405" s="150">
        <v>44.74</v>
      </c>
      <c r="N405" s="149">
        <v>43</v>
      </c>
      <c r="O405" s="150">
        <v>35.26</v>
      </c>
      <c r="P405" s="149">
        <f t="shared" si="35"/>
        <v>89</v>
      </c>
      <c r="Q405" s="149">
        <f t="shared" si="36"/>
        <v>80</v>
      </c>
      <c r="R405" s="51" t="s">
        <v>176</v>
      </c>
      <c r="S405" s="22" t="s">
        <v>815</v>
      </c>
      <c r="T405" s="22" t="s">
        <v>836</v>
      </c>
      <c r="U405" s="22" t="s">
        <v>56</v>
      </c>
      <c r="V405" s="98">
        <v>39814</v>
      </c>
      <c r="W405" s="16"/>
      <c r="X405" s="7">
        <v>476742030</v>
      </c>
      <c r="Y405" s="59" t="s">
        <v>817</v>
      </c>
      <c r="Z405" s="22" t="s">
        <v>818</v>
      </c>
      <c r="AA405" s="22" t="s">
        <v>512</v>
      </c>
      <c r="AB405" s="99">
        <v>476765111</v>
      </c>
      <c r="AC405" s="31" t="s">
        <v>820</v>
      </c>
      <c r="AD405" s="7">
        <v>144</v>
      </c>
      <c r="AE405" s="19"/>
      <c r="AF405" s="19"/>
    </row>
    <row r="406" spans="1:32">
      <c r="A406" s="8" t="s">
        <v>29</v>
      </c>
      <c r="B406" s="8">
        <v>11</v>
      </c>
      <c r="C406" s="8">
        <v>5</v>
      </c>
      <c r="D406" s="45" t="s">
        <v>750</v>
      </c>
      <c r="E406" s="8">
        <v>6373201</v>
      </c>
      <c r="F406" s="17" t="s">
        <v>106</v>
      </c>
      <c r="G406" s="22" t="s">
        <v>175</v>
      </c>
      <c r="H406" s="22" t="s">
        <v>129</v>
      </c>
      <c r="I406" s="149">
        <v>20</v>
      </c>
      <c r="J406" s="149"/>
      <c r="K406" s="157">
        <v>0</v>
      </c>
      <c r="L406" s="149">
        <v>10</v>
      </c>
      <c r="M406" s="150">
        <v>8.3000000000000007</v>
      </c>
      <c r="N406" s="149">
        <v>10</v>
      </c>
      <c r="O406" s="150">
        <v>2.2000000000000002</v>
      </c>
      <c r="P406" s="149">
        <f t="shared" si="35"/>
        <v>20</v>
      </c>
      <c r="Q406" s="149">
        <f t="shared" si="36"/>
        <v>10.5</v>
      </c>
      <c r="R406" s="51" t="s">
        <v>176</v>
      </c>
      <c r="S406" s="22" t="s">
        <v>750</v>
      </c>
      <c r="T406" s="22" t="s">
        <v>751</v>
      </c>
      <c r="U406" s="22" t="s">
        <v>330</v>
      </c>
      <c r="V406" s="98">
        <v>39448</v>
      </c>
      <c r="W406" s="16"/>
      <c r="X406" s="7">
        <v>478012286</v>
      </c>
      <c r="Y406" s="59" t="s">
        <v>752</v>
      </c>
      <c r="Z406" s="22" t="s">
        <v>753</v>
      </c>
      <c r="AA406" s="22" t="s">
        <v>754</v>
      </c>
      <c r="AB406" s="99">
        <v>478012285</v>
      </c>
      <c r="AC406" s="31" t="s">
        <v>752</v>
      </c>
      <c r="AD406" s="7">
        <v>20</v>
      </c>
    </row>
    <row r="407" spans="1:32">
      <c r="A407" s="8" t="s">
        <v>29</v>
      </c>
      <c r="B407" s="8">
        <v>11</v>
      </c>
      <c r="C407" s="8">
        <v>5</v>
      </c>
      <c r="D407" s="45" t="s">
        <v>767</v>
      </c>
      <c r="E407" s="8">
        <v>6712020</v>
      </c>
      <c r="F407" s="17" t="s">
        <v>106</v>
      </c>
      <c r="G407" s="22" t="s">
        <v>175</v>
      </c>
      <c r="H407" s="22" t="s">
        <v>129</v>
      </c>
      <c r="I407" s="149">
        <v>273</v>
      </c>
      <c r="J407" s="149"/>
      <c r="K407" s="157">
        <v>0</v>
      </c>
      <c r="L407" s="149">
        <v>68</v>
      </c>
      <c r="M407" s="150">
        <v>37.9</v>
      </c>
      <c r="N407" s="149">
        <v>62</v>
      </c>
      <c r="O407" s="150">
        <v>43.83</v>
      </c>
      <c r="P407" s="149">
        <f t="shared" si="35"/>
        <v>130</v>
      </c>
      <c r="Q407" s="149">
        <f t="shared" si="36"/>
        <v>81.72999999999999</v>
      </c>
      <c r="R407" s="51" t="s">
        <v>176</v>
      </c>
      <c r="S407" s="22" t="s">
        <v>177</v>
      </c>
      <c r="T407" s="22" t="s">
        <v>794</v>
      </c>
      <c r="U407" s="22" t="s">
        <v>56</v>
      </c>
      <c r="V407" s="98">
        <v>39083</v>
      </c>
      <c r="W407" s="16"/>
      <c r="X407" s="7">
        <v>476768970</v>
      </c>
      <c r="Y407" s="59" t="s">
        <v>795</v>
      </c>
      <c r="Z407" s="22" t="s">
        <v>796</v>
      </c>
      <c r="AA407" s="22" t="s">
        <v>80</v>
      </c>
      <c r="AB407" s="99" t="s">
        <v>797</v>
      </c>
      <c r="AC407" s="31" t="s">
        <v>795</v>
      </c>
      <c r="AD407" s="7">
        <v>273</v>
      </c>
    </row>
    <row r="408" spans="1:32" ht="15" customHeight="1">
      <c r="A408" s="8" t="s">
        <v>29</v>
      </c>
      <c r="B408" s="8">
        <v>11</v>
      </c>
      <c r="C408" s="8">
        <v>5</v>
      </c>
      <c r="D408" s="45" t="s">
        <v>767</v>
      </c>
      <c r="E408" s="8">
        <v>9884915</v>
      </c>
      <c r="F408" s="17" t="s">
        <v>106</v>
      </c>
      <c r="G408" s="22" t="s">
        <v>175</v>
      </c>
      <c r="H408" s="22" t="s">
        <v>129</v>
      </c>
      <c r="I408" s="149">
        <v>37</v>
      </c>
      <c r="J408" s="149"/>
      <c r="K408" s="157">
        <v>0</v>
      </c>
      <c r="L408" s="149">
        <v>11</v>
      </c>
      <c r="M408" s="150">
        <v>11</v>
      </c>
      <c r="N408" s="149">
        <v>39</v>
      </c>
      <c r="O408" s="150">
        <v>6.5</v>
      </c>
      <c r="P408" s="149">
        <f t="shared" si="35"/>
        <v>50</v>
      </c>
      <c r="Q408" s="149">
        <f t="shared" si="36"/>
        <v>17.5</v>
      </c>
      <c r="R408" s="51" t="s">
        <v>176</v>
      </c>
      <c r="S408" s="22" t="s">
        <v>177</v>
      </c>
      <c r="T408" s="22" t="s">
        <v>837</v>
      </c>
      <c r="U408" s="22" t="s">
        <v>56</v>
      </c>
      <c r="V408" s="98">
        <v>39083</v>
      </c>
      <c r="W408" s="16"/>
      <c r="X408" s="7">
        <v>476708979</v>
      </c>
      <c r="Y408" s="59" t="s">
        <v>838</v>
      </c>
      <c r="Z408" s="22" t="s">
        <v>839</v>
      </c>
      <c r="AA408" s="22" t="s">
        <v>80</v>
      </c>
      <c r="AB408" s="99" t="s">
        <v>840</v>
      </c>
      <c r="AC408" s="31" t="s">
        <v>838</v>
      </c>
      <c r="AD408" s="7">
        <v>37</v>
      </c>
    </row>
    <row r="409" spans="1:32" ht="15" customHeight="1">
      <c r="A409" s="18" t="s">
        <v>71</v>
      </c>
      <c r="B409" s="8">
        <v>11</v>
      </c>
      <c r="C409" s="8">
        <v>5</v>
      </c>
      <c r="D409" s="45" t="s">
        <v>813</v>
      </c>
      <c r="E409" s="17">
        <v>3793014</v>
      </c>
      <c r="F409" s="17" t="s">
        <v>106</v>
      </c>
      <c r="G409" s="45" t="s">
        <v>182</v>
      </c>
      <c r="H409" s="45" t="s">
        <v>841</v>
      </c>
      <c r="I409" s="149">
        <v>16</v>
      </c>
      <c r="J409" s="149"/>
      <c r="K409" s="157">
        <v>0</v>
      </c>
      <c r="L409" s="149">
        <v>16</v>
      </c>
      <c r="M409" s="150">
        <v>9.6300000000000008</v>
      </c>
      <c r="N409" s="149">
        <v>43</v>
      </c>
      <c r="O409" s="150">
        <v>3.87</v>
      </c>
      <c r="P409" s="149">
        <f t="shared" si="35"/>
        <v>59</v>
      </c>
      <c r="Q409" s="149">
        <f t="shared" si="36"/>
        <v>13.5</v>
      </c>
      <c r="R409" s="22" t="s">
        <v>183</v>
      </c>
      <c r="S409" s="22" t="s">
        <v>815</v>
      </c>
      <c r="T409" s="22" t="s">
        <v>836</v>
      </c>
      <c r="U409" s="22" t="s">
        <v>56</v>
      </c>
      <c r="V409" s="98">
        <v>41640</v>
      </c>
      <c r="W409" s="16"/>
      <c r="X409" s="7">
        <v>476742030</v>
      </c>
      <c r="Y409" s="59" t="s">
        <v>842</v>
      </c>
      <c r="Z409" s="22" t="s">
        <v>818</v>
      </c>
      <c r="AA409" s="22" t="s">
        <v>80</v>
      </c>
      <c r="AB409" s="99" t="s">
        <v>843</v>
      </c>
      <c r="AC409" s="31" t="s">
        <v>842</v>
      </c>
      <c r="AD409" s="7">
        <v>16</v>
      </c>
    </row>
    <row r="410" spans="1:32" ht="15" customHeight="1">
      <c r="A410" s="8" t="s">
        <v>29</v>
      </c>
      <c r="B410" s="8">
        <v>11</v>
      </c>
      <c r="C410" s="8">
        <v>5</v>
      </c>
      <c r="D410" s="45" t="s">
        <v>821</v>
      </c>
      <c r="E410" s="8">
        <v>4100257</v>
      </c>
      <c r="F410" s="17" t="s">
        <v>106</v>
      </c>
      <c r="G410" s="22" t="s">
        <v>182</v>
      </c>
      <c r="H410" s="22" t="s">
        <v>44</v>
      </c>
      <c r="I410" s="149">
        <v>24</v>
      </c>
      <c r="J410" s="149"/>
      <c r="K410" s="157">
        <v>0</v>
      </c>
      <c r="L410" s="149">
        <v>14</v>
      </c>
      <c r="M410" s="150">
        <v>14</v>
      </c>
      <c r="N410" s="149">
        <v>45</v>
      </c>
      <c r="O410" s="150">
        <v>8.86</v>
      </c>
      <c r="P410" s="149">
        <f t="shared" si="35"/>
        <v>59</v>
      </c>
      <c r="Q410" s="149">
        <f t="shared" si="36"/>
        <v>22.86</v>
      </c>
      <c r="R410" s="22" t="s">
        <v>183</v>
      </c>
      <c r="S410" s="22" t="s">
        <v>822</v>
      </c>
      <c r="T410" s="22" t="s">
        <v>844</v>
      </c>
      <c r="U410" s="22" t="s">
        <v>56</v>
      </c>
      <c r="V410" s="98">
        <v>41640</v>
      </c>
      <c r="W410" s="16"/>
      <c r="X410" s="7">
        <v>476748218</v>
      </c>
      <c r="Y410" s="59" t="s">
        <v>824</v>
      </c>
      <c r="Z410" s="22" t="s">
        <v>825</v>
      </c>
      <c r="AA410" s="22" t="s">
        <v>118</v>
      </c>
      <c r="AB410" s="99">
        <v>476748263</v>
      </c>
      <c r="AC410" s="31" t="s">
        <v>824</v>
      </c>
      <c r="AD410" s="7">
        <v>24</v>
      </c>
    </row>
    <row r="411" spans="1:32" ht="15" customHeight="1">
      <c r="A411" s="8" t="s">
        <v>29</v>
      </c>
      <c r="B411" s="8">
        <v>11</v>
      </c>
      <c r="C411" s="8">
        <v>5</v>
      </c>
      <c r="D411" s="45" t="s">
        <v>835</v>
      </c>
      <c r="E411" s="8">
        <v>8888297</v>
      </c>
      <c r="F411" s="17" t="s">
        <v>106</v>
      </c>
      <c r="G411" s="22" t="s">
        <v>182</v>
      </c>
      <c r="H411" s="22" t="s">
        <v>591</v>
      </c>
      <c r="I411" s="149">
        <v>16</v>
      </c>
      <c r="J411" s="149"/>
      <c r="K411" s="157">
        <v>0</v>
      </c>
      <c r="L411" s="149">
        <v>13</v>
      </c>
      <c r="M411" s="150">
        <v>6.63</v>
      </c>
      <c r="N411" s="149">
        <v>43</v>
      </c>
      <c r="O411" s="150">
        <v>3.87</v>
      </c>
      <c r="P411" s="149">
        <f t="shared" si="35"/>
        <v>56</v>
      </c>
      <c r="Q411" s="149">
        <f t="shared" si="36"/>
        <v>10.5</v>
      </c>
      <c r="R411" s="22" t="s">
        <v>183</v>
      </c>
      <c r="S411" s="22" t="s">
        <v>815</v>
      </c>
      <c r="T411" s="22" t="s">
        <v>836</v>
      </c>
      <c r="U411" s="22" t="s">
        <v>56</v>
      </c>
      <c r="V411" s="98">
        <v>39814</v>
      </c>
      <c r="W411" s="16"/>
      <c r="X411" s="7">
        <v>476742030</v>
      </c>
      <c r="Y411" s="59" t="s">
        <v>817</v>
      </c>
      <c r="Z411" s="22" t="s">
        <v>818</v>
      </c>
      <c r="AA411" s="22" t="s">
        <v>512</v>
      </c>
      <c r="AB411" s="99">
        <v>476765111</v>
      </c>
      <c r="AC411" s="31" t="s">
        <v>820</v>
      </c>
      <c r="AD411" s="7">
        <v>16</v>
      </c>
    </row>
    <row r="412" spans="1:32" ht="15" customHeight="1">
      <c r="A412" s="8" t="s">
        <v>29</v>
      </c>
      <c r="B412" s="8">
        <v>11</v>
      </c>
      <c r="C412" s="8">
        <v>5</v>
      </c>
      <c r="D412" s="45" t="s">
        <v>767</v>
      </c>
      <c r="E412" s="8">
        <v>9300938</v>
      </c>
      <c r="F412" s="17" t="s">
        <v>106</v>
      </c>
      <c r="G412" s="22" t="s">
        <v>182</v>
      </c>
      <c r="H412" s="22" t="s">
        <v>44</v>
      </c>
      <c r="I412" s="149">
        <v>19</v>
      </c>
      <c r="J412" s="149"/>
      <c r="K412" s="157">
        <v>0</v>
      </c>
      <c r="L412" s="149">
        <v>9</v>
      </c>
      <c r="M412" s="150">
        <v>8.07</v>
      </c>
      <c r="N412" s="149">
        <v>46</v>
      </c>
      <c r="O412" s="150">
        <v>1.76</v>
      </c>
      <c r="P412" s="149">
        <f t="shared" si="35"/>
        <v>55</v>
      </c>
      <c r="Q412" s="149">
        <f t="shared" si="36"/>
        <v>9.83</v>
      </c>
      <c r="R412" s="22" t="s">
        <v>183</v>
      </c>
      <c r="S412" s="22" t="s">
        <v>184</v>
      </c>
      <c r="T412" s="22" t="s">
        <v>794</v>
      </c>
      <c r="U412" s="22" t="s">
        <v>56</v>
      </c>
      <c r="V412" s="98">
        <v>39083</v>
      </c>
      <c r="W412" s="16"/>
      <c r="X412" s="7">
        <v>476768970</v>
      </c>
      <c r="Y412" s="59" t="s">
        <v>795</v>
      </c>
      <c r="Z412" s="22" t="s">
        <v>796</v>
      </c>
      <c r="AA412" s="22" t="s">
        <v>80</v>
      </c>
      <c r="AB412" s="99" t="s">
        <v>797</v>
      </c>
      <c r="AC412" s="31" t="s">
        <v>795</v>
      </c>
      <c r="AD412" s="7">
        <v>19</v>
      </c>
    </row>
    <row r="413" spans="1:32" ht="15" customHeight="1">
      <c r="A413" s="19" t="s">
        <v>741</v>
      </c>
      <c r="B413" s="19">
        <v>10</v>
      </c>
      <c r="C413" s="19">
        <v>5</v>
      </c>
      <c r="D413" s="31" t="s">
        <v>782</v>
      </c>
      <c r="E413" s="19">
        <v>1534371</v>
      </c>
      <c r="F413" s="19" t="s">
        <v>106</v>
      </c>
      <c r="G413" s="31" t="s">
        <v>490</v>
      </c>
      <c r="H413" s="31" t="s">
        <v>299</v>
      </c>
      <c r="I413" s="147">
        <v>60</v>
      </c>
      <c r="J413" s="147"/>
      <c r="K413" s="147"/>
      <c r="L413" s="147">
        <v>10</v>
      </c>
      <c r="M413" s="217">
        <v>10</v>
      </c>
      <c r="N413" s="147">
        <v>8</v>
      </c>
      <c r="O413" s="217">
        <v>8</v>
      </c>
      <c r="P413" s="147">
        <v>18</v>
      </c>
      <c r="Q413" s="147">
        <v>18</v>
      </c>
      <c r="R413" s="31" t="s">
        <v>1744</v>
      </c>
      <c r="S413" s="31" t="s">
        <v>782</v>
      </c>
      <c r="T413" s="31" t="s">
        <v>1992</v>
      </c>
      <c r="U413" s="31" t="s">
        <v>37</v>
      </c>
      <c r="V413" s="95">
        <v>40087</v>
      </c>
      <c r="W413" s="31"/>
      <c r="X413" s="46">
        <v>476748134</v>
      </c>
      <c r="Y413" s="59" t="s">
        <v>784</v>
      </c>
      <c r="Z413" s="31" t="s">
        <v>512</v>
      </c>
      <c r="AB413" s="120">
        <v>476748134</v>
      </c>
      <c r="AC413" s="31" t="s">
        <v>784</v>
      </c>
      <c r="AD413" s="61"/>
    </row>
    <row r="414" spans="1:32" ht="15" customHeight="1">
      <c r="A414" s="8" t="s">
        <v>29</v>
      </c>
      <c r="B414" s="8">
        <v>11</v>
      </c>
      <c r="C414" s="8">
        <v>5</v>
      </c>
      <c r="D414" s="22" t="s">
        <v>787</v>
      </c>
      <c r="E414" s="8">
        <v>4743378</v>
      </c>
      <c r="F414" s="8" t="s">
        <v>106</v>
      </c>
      <c r="G414" s="22" t="s">
        <v>786</v>
      </c>
      <c r="H414" s="22" t="s">
        <v>93</v>
      </c>
      <c r="I414" s="149">
        <v>10</v>
      </c>
      <c r="J414" s="149"/>
      <c r="K414" s="149">
        <v>0</v>
      </c>
      <c r="L414" s="149">
        <f>15-6</f>
        <v>9</v>
      </c>
      <c r="M414" s="150">
        <f>8.3-4</f>
        <v>4.3000000000000007</v>
      </c>
      <c r="N414" s="149">
        <v>9</v>
      </c>
      <c r="O414" s="150">
        <v>7.5</v>
      </c>
      <c r="P414" s="149">
        <f>L414+N414</f>
        <v>18</v>
      </c>
      <c r="Q414" s="149">
        <f>SUM(M414,O414)</f>
        <v>11.8</v>
      </c>
      <c r="R414" s="22" t="s">
        <v>2119</v>
      </c>
      <c r="S414" s="22" t="s">
        <v>787</v>
      </c>
      <c r="T414" s="22" t="s">
        <v>788</v>
      </c>
      <c r="U414" s="22" t="s">
        <v>37</v>
      </c>
      <c r="V414" s="93">
        <v>39083</v>
      </c>
      <c r="W414" s="8"/>
      <c r="X414" s="7">
        <v>476000166</v>
      </c>
      <c r="Y414" s="59" t="s">
        <v>789</v>
      </c>
      <c r="Z414" s="22" t="s">
        <v>790</v>
      </c>
      <c r="AA414" s="22" t="s">
        <v>50</v>
      </c>
      <c r="AB414" s="99" t="s">
        <v>791</v>
      </c>
      <c r="AC414" s="31" t="s">
        <v>789</v>
      </c>
      <c r="AD414" s="7">
        <v>15</v>
      </c>
    </row>
    <row r="415" spans="1:32" ht="15" customHeight="1">
      <c r="A415" s="17" t="s">
        <v>29</v>
      </c>
      <c r="B415" s="17">
        <v>11</v>
      </c>
      <c r="C415" s="17">
        <v>5</v>
      </c>
      <c r="D415" s="45" t="s">
        <v>782</v>
      </c>
      <c r="E415" s="17">
        <v>8221160</v>
      </c>
      <c r="F415" s="17" t="s">
        <v>106</v>
      </c>
      <c r="G415" s="22" t="s">
        <v>490</v>
      </c>
      <c r="H415" s="22" t="s">
        <v>299</v>
      </c>
      <c r="I415" s="149">
        <v>5</v>
      </c>
      <c r="J415" s="149"/>
      <c r="K415" s="149">
        <v>5</v>
      </c>
      <c r="L415" s="149">
        <v>7</v>
      </c>
      <c r="M415" s="150">
        <v>1.65</v>
      </c>
      <c r="N415" s="149">
        <v>7</v>
      </c>
      <c r="O415" s="150">
        <v>1.49</v>
      </c>
      <c r="P415" s="149">
        <f>SUM(L415,N415)</f>
        <v>14</v>
      </c>
      <c r="Q415" s="149">
        <f>SUM(M415,O415)</f>
        <v>3.1399999999999997</v>
      </c>
      <c r="R415" s="51" t="s">
        <v>108</v>
      </c>
      <c r="S415" s="22" t="s">
        <v>782</v>
      </c>
      <c r="T415" s="22" t="s">
        <v>783</v>
      </c>
      <c r="U415" s="22" t="s">
        <v>37</v>
      </c>
      <c r="V415" s="98">
        <v>39083</v>
      </c>
      <c r="W415" s="16"/>
      <c r="X415" s="7">
        <v>476748134</v>
      </c>
      <c r="Y415" s="59" t="s">
        <v>784</v>
      </c>
      <c r="Z415" s="22" t="s">
        <v>785</v>
      </c>
      <c r="AA415" s="22" t="s">
        <v>512</v>
      </c>
      <c r="AB415" s="99">
        <v>476748134</v>
      </c>
      <c r="AC415" s="31" t="s">
        <v>784</v>
      </c>
      <c r="AD415" s="7">
        <v>20</v>
      </c>
    </row>
    <row r="416" spans="1:32" ht="15" customHeight="1">
      <c r="A416" s="37" t="s">
        <v>29</v>
      </c>
      <c r="B416" s="37">
        <v>11</v>
      </c>
      <c r="C416" s="37">
        <v>5</v>
      </c>
      <c r="D416" s="59" t="s">
        <v>2385</v>
      </c>
      <c r="E416" s="37">
        <v>4694067</v>
      </c>
      <c r="F416" s="37" t="s">
        <v>106</v>
      </c>
      <c r="G416" s="59" t="s">
        <v>159</v>
      </c>
      <c r="H416" s="59" t="s">
        <v>814</v>
      </c>
      <c r="I416" s="149">
        <v>6</v>
      </c>
      <c r="J416" s="149"/>
      <c r="K416" s="157">
        <v>6</v>
      </c>
      <c r="L416" s="149">
        <f>73-8</f>
        <v>65</v>
      </c>
      <c r="M416" s="150">
        <f>2.19-0.24</f>
        <v>1.95</v>
      </c>
      <c r="N416" s="149">
        <v>38</v>
      </c>
      <c r="O416" s="150">
        <v>1.1399999999999999</v>
      </c>
      <c r="P416" s="149">
        <f>L416+N416</f>
        <v>103</v>
      </c>
      <c r="Q416" s="150">
        <f>SUM(M416,O416)</f>
        <v>3.09</v>
      </c>
      <c r="R416" s="59" t="s">
        <v>2263</v>
      </c>
      <c r="S416" s="59" t="s">
        <v>815</v>
      </c>
      <c r="T416" s="59" t="s">
        <v>816</v>
      </c>
      <c r="U416" s="59" t="s">
        <v>56</v>
      </c>
      <c r="V416" s="93">
        <v>39083</v>
      </c>
      <c r="W416" s="37"/>
      <c r="X416" s="61">
        <v>476742030</v>
      </c>
      <c r="Y416" s="59" t="s">
        <v>817</v>
      </c>
      <c r="Z416" s="59" t="s">
        <v>818</v>
      </c>
      <c r="AA416" s="59" t="s">
        <v>512</v>
      </c>
      <c r="AB416" s="118" t="s">
        <v>819</v>
      </c>
      <c r="AC416" s="31" t="s">
        <v>820</v>
      </c>
      <c r="AD416" s="61">
        <v>6</v>
      </c>
    </row>
    <row r="417" spans="1:16384" ht="15" customHeight="1">
      <c r="A417" s="19" t="s">
        <v>29</v>
      </c>
      <c r="B417" s="19">
        <v>8</v>
      </c>
      <c r="C417" s="19">
        <v>6</v>
      </c>
      <c r="D417" s="31" t="s">
        <v>215</v>
      </c>
      <c r="E417" s="19">
        <v>4013275</v>
      </c>
      <c r="F417" s="19" t="s">
        <v>106</v>
      </c>
      <c r="G417" s="31" t="s">
        <v>1750</v>
      </c>
      <c r="H417" s="31" t="s">
        <v>1794</v>
      </c>
      <c r="I417" s="147">
        <v>74</v>
      </c>
      <c r="J417" s="147"/>
      <c r="K417" s="147"/>
      <c r="L417" s="147">
        <v>16</v>
      </c>
      <c r="M417" s="217">
        <v>13.65</v>
      </c>
      <c r="N417" s="147">
        <v>6</v>
      </c>
      <c r="O417" s="217">
        <v>1.8</v>
      </c>
      <c r="P417" s="147">
        <v>22</v>
      </c>
      <c r="Q417" s="147">
        <v>15.450000000000001</v>
      </c>
      <c r="R417" s="31" t="s">
        <v>1752</v>
      </c>
      <c r="S417" s="31" t="s">
        <v>2002</v>
      </c>
      <c r="T417" s="31" t="s">
        <v>2003</v>
      </c>
      <c r="U417" s="31" t="s">
        <v>111</v>
      </c>
      <c r="V417" s="95">
        <v>39083</v>
      </c>
      <c r="W417" s="31"/>
      <c r="X417" s="46" t="s">
        <v>2004</v>
      </c>
      <c r="Y417" s="59" t="s">
        <v>219</v>
      </c>
      <c r="Z417" s="31" t="s">
        <v>2005</v>
      </c>
      <c r="AB417" s="120">
        <v>412379211</v>
      </c>
      <c r="AC417" s="31" t="s">
        <v>2006</v>
      </c>
      <c r="AD417" s="61"/>
    </row>
    <row r="418" spans="1:16384" ht="15" customHeight="1">
      <c r="A418" s="19" t="s">
        <v>29</v>
      </c>
      <c r="B418" s="19">
        <v>8</v>
      </c>
      <c r="C418" s="19">
        <v>6</v>
      </c>
      <c r="D418" s="31" t="s">
        <v>2007</v>
      </c>
      <c r="E418" s="19">
        <v>5108266</v>
      </c>
      <c r="F418" s="19" t="s">
        <v>106</v>
      </c>
      <c r="G418" s="31" t="s">
        <v>1750</v>
      </c>
      <c r="H418" s="31" t="s">
        <v>33</v>
      </c>
      <c r="I418" s="147">
        <v>20</v>
      </c>
      <c r="J418" s="147"/>
      <c r="K418" s="147"/>
      <c r="L418" s="147">
        <v>9</v>
      </c>
      <c r="M418" s="217">
        <v>7</v>
      </c>
      <c r="N418" s="147">
        <v>3</v>
      </c>
      <c r="O418" s="217">
        <v>0.75</v>
      </c>
      <c r="P418" s="147">
        <v>12</v>
      </c>
      <c r="Q418" s="147">
        <v>7.75</v>
      </c>
      <c r="R418" s="31" t="s">
        <v>1752</v>
      </c>
      <c r="S418" s="31" t="s">
        <v>2008</v>
      </c>
      <c r="T418" s="31" t="s">
        <v>2009</v>
      </c>
      <c r="U418" s="31" t="s">
        <v>37</v>
      </c>
      <c r="V418" s="95">
        <v>40026</v>
      </c>
      <c r="W418" s="31"/>
      <c r="X418" s="46">
        <v>412336226</v>
      </c>
      <c r="Y418" s="59" t="s">
        <v>2010</v>
      </c>
      <c r="Z418" s="31" t="s">
        <v>512</v>
      </c>
      <c r="AB418" s="120">
        <v>775233703</v>
      </c>
      <c r="AC418" s="31" t="s">
        <v>2011</v>
      </c>
      <c r="AD418" s="61"/>
    </row>
    <row r="419" spans="1:16384" ht="15" customHeight="1">
      <c r="A419" s="8" t="s">
        <v>29</v>
      </c>
      <c r="B419" s="8">
        <v>13</v>
      </c>
      <c r="C419" s="8">
        <v>6</v>
      </c>
      <c r="D419" s="45" t="s">
        <v>915</v>
      </c>
      <c r="E419" s="8">
        <v>2434997</v>
      </c>
      <c r="F419" s="17" t="s">
        <v>106</v>
      </c>
      <c r="G419" s="22" t="s">
        <v>159</v>
      </c>
      <c r="H419" s="22" t="s">
        <v>203</v>
      </c>
      <c r="I419" s="149">
        <v>63</v>
      </c>
      <c r="J419" s="149"/>
      <c r="K419" s="149">
        <v>0</v>
      </c>
      <c r="L419" s="149">
        <v>31</v>
      </c>
      <c r="M419" s="150">
        <v>26.45</v>
      </c>
      <c r="N419" s="149">
        <v>18</v>
      </c>
      <c r="O419" s="150">
        <v>16.3</v>
      </c>
      <c r="P419" s="149">
        <f t="shared" ref="P419:P432" si="37">SUM(L419,N419)</f>
        <v>49</v>
      </c>
      <c r="Q419" s="149">
        <f t="shared" ref="Q419:Q432" si="38">SUM(M419,O419)</f>
        <v>42.75</v>
      </c>
      <c r="R419" s="22" t="s">
        <v>155</v>
      </c>
      <c r="S419" s="22" t="s">
        <v>915</v>
      </c>
      <c r="T419" s="22" t="s">
        <v>916</v>
      </c>
      <c r="U419" s="22" t="s">
        <v>56</v>
      </c>
      <c r="V419" s="98">
        <v>39083</v>
      </c>
      <c r="W419" s="16"/>
      <c r="X419" s="7">
        <v>412336137</v>
      </c>
      <c r="Y419" s="59" t="s">
        <v>917</v>
      </c>
      <c r="Z419" s="22" t="s">
        <v>918</v>
      </c>
      <c r="AA419" s="22" t="s">
        <v>118</v>
      </c>
      <c r="AB419" s="99">
        <v>412336137</v>
      </c>
      <c r="AC419" s="31" t="s">
        <v>919</v>
      </c>
      <c r="AD419" s="7">
        <v>63</v>
      </c>
    </row>
    <row r="420" spans="1:16384" ht="15" customHeight="1">
      <c r="A420" s="8" t="s">
        <v>29</v>
      </c>
      <c r="B420" s="8">
        <v>13</v>
      </c>
      <c r="C420" s="8">
        <v>6</v>
      </c>
      <c r="D420" s="22" t="s">
        <v>935</v>
      </c>
      <c r="E420" s="8">
        <v>2636005</v>
      </c>
      <c r="F420" s="17" t="s">
        <v>106</v>
      </c>
      <c r="G420" s="22" t="s">
        <v>159</v>
      </c>
      <c r="H420" s="22" t="s">
        <v>93</v>
      </c>
      <c r="I420" s="149">
        <v>30</v>
      </c>
      <c r="J420" s="149"/>
      <c r="K420" s="149">
        <v>0</v>
      </c>
      <c r="L420" s="149">
        <v>23</v>
      </c>
      <c r="M420" s="150">
        <v>22.5</v>
      </c>
      <c r="N420" s="149">
        <v>13</v>
      </c>
      <c r="O420" s="150">
        <v>7.08</v>
      </c>
      <c r="P420" s="149">
        <f t="shared" si="37"/>
        <v>36</v>
      </c>
      <c r="Q420" s="149">
        <f t="shared" si="38"/>
        <v>29.58</v>
      </c>
      <c r="R420" s="22" t="s">
        <v>155</v>
      </c>
      <c r="S420" s="22" t="s">
        <v>936</v>
      </c>
      <c r="T420" s="22" t="s">
        <v>937</v>
      </c>
      <c r="U420" s="22" t="s">
        <v>56</v>
      </c>
      <c r="V420" s="98">
        <v>24473</v>
      </c>
      <c r="W420" s="16"/>
      <c r="X420" s="7">
        <v>412397934</v>
      </c>
      <c r="Y420" s="59" t="s">
        <v>938</v>
      </c>
      <c r="Z420" s="22" t="s">
        <v>939</v>
      </c>
      <c r="AA420" s="22" t="s">
        <v>118</v>
      </c>
      <c r="AB420" s="99">
        <v>412397934</v>
      </c>
      <c r="AC420" s="31" t="s">
        <v>940</v>
      </c>
      <c r="AD420" s="7">
        <v>41</v>
      </c>
    </row>
    <row r="421" spans="1:16384">
      <c r="A421" s="8" t="s">
        <v>29</v>
      </c>
      <c r="B421" s="8">
        <v>13</v>
      </c>
      <c r="C421" s="8">
        <v>6</v>
      </c>
      <c r="D421" s="45" t="s">
        <v>920</v>
      </c>
      <c r="E421" s="8">
        <v>3398036</v>
      </c>
      <c r="F421" s="17" t="s">
        <v>106</v>
      </c>
      <c r="G421" s="22" t="s">
        <v>713</v>
      </c>
      <c r="H421" s="22" t="s">
        <v>299</v>
      </c>
      <c r="I421" s="149">
        <v>20</v>
      </c>
      <c r="J421" s="149"/>
      <c r="K421" s="157">
        <v>20</v>
      </c>
      <c r="L421" s="149">
        <v>32</v>
      </c>
      <c r="M421" s="150">
        <v>3.2</v>
      </c>
      <c r="N421" s="149">
        <v>32</v>
      </c>
      <c r="O421" s="150">
        <v>3.04</v>
      </c>
      <c r="P421" s="149">
        <f t="shared" si="37"/>
        <v>64</v>
      </c>
      <c r="Q421" s="149">
        <f t="shared" si="38"/>
        <v>6.24</v>
      </c>
      <c r="R421" s="22" t="s">
        <v>155</v>
      </c>
      <c r="S421" s="22" t="s">
        <v>921</v>
      </c>
      <c r="T421" s="22" t="s">
        <v>926</v>
      </c>
      <c r="U421" s="22" t="s">
        <v>56</v>
      </c>
      <c r="V421" s="98">
        <v>40909</v>
      </c>
      <c r="W421" s="16"/>
      <c r="X421" s="7">
        <v>412383345</v>
      </c>
      <c r="Y421" s="59" t="s">
        <v>923</v>
      </c>
      <c r="Z421" s="22" t="s">
        <v>927</v>
      </c>
      <c r="AA421" s="22" t="s">
        <v>249</v>
      </c>
      <c r="AB421" s="99">
        <v>412383345</v>
      </c>
      <c r="AC421" s="31" t="s">
        <v>928</v>
      </c>
      <c r="AD421" s="7">
        <v>20</v>
      </c>
    </row>
    <row r="422" spans="1:16384" ht="16.5" customHeight="1">
      <c r="A422" s="8" t="s">
        <v>29</v>
      </c>
      <c r="B422" s="8">
        <v>13</v>
      </c>
      <c r="C422" s="8">
        <v>6</v>
      </c>
      <c r="D422" s="45" t="s">
        <v>929</v>
      </c>
      <c r="E422" s="8">
        <v>5307483</v>
      </c>
      <c r="F422" s="17" t="s">
        <v>106</v>
      </c>
      <c r="G422" s="22" t="s">
        <v>798</v>
      </c>
      <c r="H422" s="22" t="s">
        <v>930</v>
      </c>
      <c r="I422" s="149">
        <v>90</v>
      </c>
      <c r="J422" s="149"/>
      <c r="K422" s="149">
        <v>0</v>
      </c>
      <c r="L422" s="149">
        <v>85</v>
      </c>
      <c r="M422" s="150">
        <v>70.19</v>
      </c>
      <c r="N422" s="149">
        <v>17</v>
      </c>
      <c r="O422" s="150">
        <v>9.07</v>
      </c>
      <c r="P422" s="149">
        <f t="shared" si="37"/>
        <v>102</v>
      </c>
      <c r="Q422" s="149">
        <f t="shared" si="38"/>
        <v>79.259999999999991</v>
      </c>
      <c r="R422" s="22" t="s">
        <v>155</v>
      </c>
      <c r="S422" s="22" t="s">
        <v>929</v>
      </c>
      <c r="T422" s="22" t="s">
        <v>931</v>
      </c>
      <c r="U422" s="22" t="s">
        <v>56</v>
      </c>
      <c r="V422" s="98">
        <v>39083</v>
      </c>
      <c r="W422" s="16"/>
      <c r="X422" s="7">
        <v>412397205</v>
      </c>
      <c r="Y422" s="59" t="s">
        <v>932</v>
      </c>
      <c r="Z422" s="22" t="s">
        <v>933</v>
      </c>
      <c r="AA422" s="22" t="s">
        <v>118</v>
      </c>
      <c r="AB422" s="99">
        <v>412397862</v>
      </c>
      <c r="AC422" s="31" t="s">
        <v>934</v>
      </c>
      <c r="AD422" s="7">
        <v>90</v>
      </c>
    </row>
    <row r="423" spans="1:16384" ht="15" customHeight="1">
      <c r="A423" s="8" t="s">
        <v>29</v>
      </c>
      <c r="B423" s="8">
        <v>13</v>
      </c>
      <c r="C423" s="8">
        <v>6</v>
      </c>
      <c r="D423" s="45" t="s">
        <v>920</v>
      </c>
      <c r="E423" s="8">
        <v>9011702</v>
      </c>
      <c r="F423" s="17" t="s">
        <v>106</v>
      </c>
      <c r="G423" s="22" t="s">
        <v>159</v>
      </c>
      <c r="H423" s="22" t="s">
        <v>282</v>
      </c>
      <c r="I423" s="149">
        <v>10</v>
      </c>
      <c r="J423" s="149"/>
      <c r="K423" s="157">
        <v>10</v>
      </c>
      <c r="L423" s="149">
        <v>29</v>
      </c>
      <c r="M423" s="150">
        <v>2.9</v>
      </c>
      <c r="N423" s="149">
        <v>28</v>
      </c>
      <c r="O423" s="150">
        <v>2.56</v>
      </c>
      <c r="P423" s="149">
        <f t="shared" si="37"/>
        <v>57</v>
      </c>
      <c r="Q423" s="149">
        <f t="shared" si="38"/>
        <v>5.46</v>
      </c>
      <c r="R423" s="22" t="s">
        <v>155</v>
      </c>
      <c r="S423" s="22" t="s">
        <v>921</v>
      </c>
      <c r="T423" s="22" t="s">
        <v>922</v>
      </c>
      <c r="U423" s="22" t="s">
        <v>56</v>
      </c>
      <c r="V423" s="98">
        <v>39083</v>
      </c>
      <c r="W423" s="16"/>
      <c r="X423" s="7">
        <v>412386312</v>
      </c>
      <c r="Y423" s="59" t="s">
        <v>923</v>
      </c>
      <c r="Z423" s="22" t="s">
        <v>924</v>
      </c>
      <c r="AA423" s="22" t="s">
        <v>118</v>
      </c>
      <c r="AB423" s="99">
        <v>412386312</v>
      </c>
      <c r="AC423" s="31" t="s">
        <v>925</v>
      </c>
      <c r="AD423" s="7">
        <v>10</v>
      </c>
    </row>
    <row r="424" spans="1:16384" ht="15" customHeight="1">
      <c r="A424" s="18" t="s">
        <v>71</v>
      </c>
      <c r="B424" s="8">
        <v>13</v>
      </c>
      <c r="C424" s="8">
        <v>6</v>
      </c>
      <c r="D424" s="45" t="s">
        <v>941</v>
      </c>
      <c r="E424" s="17">
        <v>1352528</v>
      </c>
      <c r="F424" s="17" t="s">
        <v>106</v>
      </c>
      <c r="G424" s="45" t="s">
        <v>175</v>
      </c>
      <c r="H424" s="45" t="s">
        <v>942</v>
      </c>
      <c r="I424" s="149">
        <v>22</v>
      </c>
      <c r="J424" s="149"/>
      <c r="K424" s="149"/>
      <c r="L424" s="149">
        <v>11</v>
      </c>
      <c r="M424" s="150">
        <v>7.37</v>
      </c>
      <c r="N424" s="149">
        <v>8</v>
      </c>
      <c r="O424" s="150">
        <v>4.1900000000000004</v>
      </c>
      <c r="P424" s="149">
        <f t="shared" si="37"/>
        <v>19</v>
      </c>
      <c r="Q424" s="149">
        <f t="shared" si="38"/>
        <v>11.56</v>
      </c>
      <c r="R424" s="51" t="s">
        <v>176</v>
      </c>
      <c r="S424" s="45" t="s">
        <v>943</v>
      </c>
      <c r="T424" s="22" t="s">
        <v>944</v>
      </c>
      <c r="U424" s="22" t="s">
        <v>330</v>
      </c>
      <c r="V424" s="98">
        <v>40978</v>
      </c>
      <c r="W424" s="16"/>
      <c r="X424" s="124">
        <v>412314001</v>
      </c>
      <c r="Y424" s="59" t="s">
        <v>945</v>
      </c>
      <c r="Z424" s="22" t="s">
        <v>946</v>
      </c>
      <c r="AA424" s="22" t="s">
        <v>296</v>
      </c>
      <c r="AB424" s="99" t="s">
        <v>947</v>
      </c>
      <c r="AC424" s="31" t="s">
        <v>948</v>
      </c>
      <c r="AD424" s="7">
        <v>22</v>
      </c>
    </row>
    <row r="425" spans="1:16384">
      <c r="A425" s="8" t="s">
        <v>29</v>
      </c>
      <c r="B425" s="8">
        <v>13</v>
      </c>
      <c r="C425" s="8">
        <v>6</v>
      </c>
      <c r="D425" s="22" t="s">
        <v>949</v>
      </c>
      <c r="E425" s="8">
        <v>2135966</v>
      </c>
      <c r="F425" s="81" t="s">
        <v>106</v>
      </c>
      <c r="G425" s="22" t="s">
        <v>175</v>
      </c>
      <c r="H425" s="22" t="s">
        <v>129</v>
      </c>
      <c r="I425" s="149">
        <v>47</v>
      </c>
      <c r="J425" s="149"/>
      <c r="K425" s="149">
        <v>47</v>
      </c>
      <c r="L425" s="149">
        <v>16</v>
      </c>
      <c r="M425" s="150">
        <v>14.15</v>
      </c>
      <c r="N425" s="149">
        <v>27</v>
      </c>
      <c r="O425" s="150">
        <v>14</v>
      </c>
      <c r="P425" s="149">
        <f t="shared" si="37"/>
        <v>43</v>
      </c>
      <c r="Q425" s="149">
        <f t="shared" si="38"/>
        <v>28.15</v>
      </c>
      <c r="R425" s="51" t="s">
        <v>176</v>
      </c>
      <c r="S425" s="22" t="s">
        <v>950</v>
      </c>
      <c r="T425" s="22" t="s">
        <v>951</v>
      </c>
      <c r="U425" s="22" t="s">
        <v>56</v>
      </c>
      <c r="V425" s="98">
        <v>39083</v>
      </c>
      <c r="W425" s="16"/>
      <c r="X425" s="7">
        <v>412338397</v>
      </c>
      <c r="Y425" s="59" t="s">
        <v>902</v>
      </c>
      <c r="Z425" s="22" t="s">
        <v>863</v>
      </c>
      <c r="AA425" s="22" t="s">
        <v>512</v>
      </c>
      <c r="AB425" s="99">
        <v>412337037</v>
      </c>
      <c r="AC425" s="31" t="s">
        <v>902</v>
      </c>
      <c r="AD425" s="7">
        <v>51</v>
      </c>
    </row>
    <row r="426" spans="1:16384" ht="15" customHeight="1">
      <c r="A426" s="8" t="s">
        <v>29</v>
      </c>
      <c r="B426" s="8">
        <v>13</v>
      </c>
      <c r="C426" s="8">
        <v>6</v>
      </c>
      <c r="D426" s="45" t="s">
        <v>920</v>
      </c>
      <c r="E426" s="8">
        <v>4403315</v>
      </c>
      <c r="F426" s="17" t="s">
        <v>106</v>
      </c>
      <c r="G426" s="22" t="s">
        <v>175</v>
      </c>
      <c r="H426" s="22" t="s">
        <v>129</v>
      </c>
      <c r="I426" s="149">
        <v>72</v>
      </c>
      <c r="J426" s="149"/>
      <c r="K426" s="157"/>
      <c r="L426" s="149">
        <v>29</v>
      </c>
      <c r="M426" s="150">
        <v>3.2</v>
      </c>
      <c r="N426" s="149">
        <v>32</v>
      </c>
      <c r="O426" s="150">
        <v>3.04</v>
      </c>
      <c r="P426" s="149">
        <f t="shared" si="37"/>
        <v>61</v>
      </c>
      <c r="Q426" s="149">
        <f t="shared" si="38"/>
        <v>6.24</v>
      </c>
      <c r="R426" s="51" t="s">
        <v>176</v>
      </c>
      <c r="S426" s="22" t="s">
        <v>921</v>
      </c>
      <c r="T426" s="22" t="s">
        <v>922</v>
      </c>
      <c r="U426" s="22" t="s">
        <v>56</v>
      </c>
      <c r="V426" s="98">
        <v>39083</v>
      </c>
      <c r="W426" s="16"/>
      <c r="X426" s="7">
        <v>412386312</v>
      </c>
      <c r="Y426" s="59" t="s">
        <v>923</v>
      </c>
      <c r="Z426" s="22" t="s">
        <v>924</v>
      </c>
      <c r="AA426" s="22" t="s">
        <v>118</v>
      </c>
      <c r="AB426" s="99">
        <v>412386312</v>
      </c>
      <c r="AC426" s="31" t="s">
        <v>925</v>
      </c>
      <c r="AD426" s="7">
        <v>72</v>
      </c>
      <c r="AE426" s="19"/>
      <c r="AF426" s="19"/>
      <c r="AG426" s="19"/>
      <c r="AH426" s="31"/>
      <c r="AI426" s="19"/>
      <c r="AJ426" s="19"/>
      <c r="AK426" s="31"/>
      <c r="AL426" s="31"/>
      <c r="AM426" s="19"/>
      <c r="AN426" s="19"/>
      <c r="AO426" s="19"/>
      <c r="AP426" s="19"/>
      <c r="AQ426" s="19"/>
      <c r="AR426" s="19"/>
      <c r="AS426" s="19"/>
      <c r="AT426" s="19"/>
      <c r="AU426" s="19"/>
      <c r="AV426" s="31"/>
      <c r="AW426" s="31"/>
      <c r="AX426" s="31"/>
      <c r="AY426" s="31"/>
      <c r="AZ426" s="95"/>
      <c r="BA426" s="31"/>
      <c r="BB426" s="46"/>
      <c r="BC426" s="31"/>
      <c r="BD426" s="31"/>
      <c r="BE426" s="31"/>
      <c r="BF426" s="31"/>
      <c r="BG426" s="31"/>
      <c r="BH426" s="118"/>
      <c r="BI426" s="19"/>
      <c r="BJ426" s="19"/>
      <c r="BK426" s="19"/>
      <c r="BL426" s="31"/>
      <c r="BM426" s="19"/>
      <c r="BN426" s="19"/>
      <c r="BO426" s="31"/>
      <c r="BP426" s="31"/>
      <c r="BQ426" s="19"/>
      <c r="BR426" s="19"/>
      <c r="BS426" s="19"/>
      <c r="BT426" s="19"/>
      <c r="BU426" s="19"/>
      <c r="BV426" s="19"/>
      <c r="BW426" s="19"/>
      <c r="BX426" s="19"/>
      <c r="BY426" s="19"/>
      <c r="BZ426" s="31"/>
      <c r="CA426" s="31"/>
      <c r="CB426" s="31"/>
      <c r="CC426" s="31"/>
      <c r="CD426" s="95"/>
      <c r="CE426" s="31"/>
      <c r="CF426" s="46"/>
      <c r="CG426" s="31"/>
      <c r="CH426" s="31"/>
      <c r="CI426" s="31"/>
      <c r="CJ426" s="31"/>
      <c r="CK426" s="31"/>
      <c r="CL426" s="118"/>
      <c r="CM426" s="19"/>
      <c r="CN426" s="19"/>
      <c r="CO426" s="19"/>
      <c r="CP426" s="31"/>
      <c r="CQ426" s="19"/>
      <c r="CR426" s="19"/>
      <c r="CS426" s="31"/>
      <c r="CT426" s="31"/>
      <c r="CU426" s="19"/>
      <c r="CV426" s="19"/>
      <c r="CW426" s="19"/>
      <c r="CX426" s="19"/>
      <c r="CY426" s="19"/>
      <c r="CZ426" s="19"/>
      <c r="DA426" s="19"/>
      <c r="DB426" s="19"/>
      <c r="DC426" s="19"/>
      <c r="DD426" s="31"/>
      <c r="DE426" s="31"/>
      <c r="DF426" s="31"/>
      <c r="DG426" s="31"/>
      <c r="DH426" s="95"/>
      <c r="DI426" s="31"/>
      <c r="DJ426" s="46"/>
      <c r="DK426" s="31"/>
      <c r="DL426" s="31"/>
      <c r="DM426" s="31"/>
      <c r="DN426" s="31"/>
      <c r="DO426" s="31"/>
      <c r="DP426" s="118"/>
      <c r="DQ426" s="19"/>
      <c r="DR426" s="19"/>
      <c r="DS426" s="19"/>
      <c r="DT426" s="31"/>
      <c r="DU426" s="19"/>
      <c r="DV426" s="19"/>
      <c r="DW426" s="31"/>
      <c r="DX426" s="31"/>
      <c r="DY426" s="19"/>
      <c r="DZ426" s="19"/>
      <c r="EA426" s="19"/>
      <c r="EB426" s="19"/>
      <c r="EC426" s="19"/>
      <c r="ED426" s="19"/>
      <c r="EE426" s="19"/>
      <c r="EF426" s="19"/>
      <c r="EG426" s="19"/>
      <c r="EH426" s="31"/>
      <c r="EI426" s="31"/>
      <c r="EJ426" s="31"/>
      <c r="EK426" s="31"/>
      <c r="EL426" s="95"/>
      <c r="EM426" s="31"/>
      <c r="EN426" s="46"/>
      <c r="EO426" s="31"/>
      <c r="EP426" s="31"/>
      <c r="EQ426" s="31"/>
      <c r="ER426" s="31"/>
      <c r="ES426" s="31"/>
      <c r="ET426" s="118"/>
      <c r="EU426" s="19"/>
      <c r="EV426" s="19"/>
      <c r="EW426" s="19"/>
      <c r="EX426" s="31"/>
      <c r="EY426" s="19"/>
      <c r="EZ426" s="19"/>
      <c r="FA426" s="31"/>
      <c r="FB426" s="31"/>
      <c r="FC426" s="19"/>
      <c r="FD426" s="19"/>
      <c r="FE426" s="19"/>
      <c r="FF426" s="19"/>
      <c r="FG426" s="19"/>
      <c r="FH426" s="19"/>
      <c r="FI426" s="19"/>
      <c r="FJ426" s="19"/>
      <c r="FK426" s="19"/>
      <c r="FL426" s="31"/>
      <c r="FM426" s="31"/>
      <c r="FN426" s="31"/>
      <c r="FO426" s="31"/>
      <c r="FP426" s="95"/>
      <c r="FQ426" s="31"/>
      <c r="FR426" s="46"/>
      <c r="FS426" s="31"/>
      <c r="FT426" s="31"/>
      <c r="FU426" s="31"/>
      <c r="FV426" s="31"/>
      <c r="FW426" s="31"/>
      <c r="FX426" s="118"/>
      <c r="FY426" s="19"/>
      <c r="FZ426" s="19"/>
      <c r="GA426" s="19"/>
      <c r="GB426" s="31"/>
      <c r="GC426" s="19"/>
      <c r="GD426" s="19"/>
      <c r="GE426" s="31"/>
      <c r="GF426" s="31"/>
      <c r="GG426" s="19"/>
      <c r="GH426" s="19"/>
      <c r="GI426" s="19"/>
      <c r="GJ426" s="19"/>
      <c r="GK426" s="19"/>
      <c r="GL426" s="19"/>
      <c r="GM426" s="19"/>
      <c r="GN426" s="19"/>
      <c r="GO426" s="19"/>
      <c r="GP426" s="31"/>
      <c r="GQ426" s="31"/>
      <c r="GR426" s="31"/>
      <c r="GS426" s="31"/>
      <c r="GT426" s="95"/>
      <c r="GU426" s="31"/>
      <c r="GV426" s="46"/>
      <c r="GW426" s="31"/>
      <c r="GX426" s="31"/>
      <c r="GY426" s="31"/>
      <c r="GZ426" s="31"/>
      <c r="HA426" s="31"/>
      <c r="HB426" s="118"/>
      <c r="HC426" s="19"/>
      <c r="HD426" s="19"/>
      <c r="HE426" s="19"/>
      <c r="HF426" s="31"/>
      <c r="HG426" s="19"/>
      <c r="HH426" s="19"/>
      <c r="HI426" s="31"/>
      <c r="HJ426" s="31"/>
      <c r="HK426" s="19"/>
      <c r="HL426" s="19"/>
      <c r="HM426" s="19"/>
      <c r="HN426" s="19"/>
      <c r="HO426" s="19"/>
      <c r="HP426" s="19"/>
      <c r="HQ426" s="19"/>
      <c r="HR426" s="19"/>
      <c r="HS426" s="19"/>
      <c r="HT426" s="31"/>
      <c r="HU426" s="31"/>
      <c r="HV426" s="31"/>
      <c r="HW426" s="31"/>
      <c r="HX426" s="95"/>
      <c r="HY426" s="31"/>
      <c r="HZ426" s="46"/>
      <c r="IA426" s="31"/>
      <c r="IB426" s="31"/>
      <c r="IC426" s="31"/>
      <c r="ID426" s="31"/>
      <c r="IE426" s="31"/>
      <c r="IF426" s="118"/>
      <c r="IG426" s="19"/>
      <c r="IH426" s="19"/>
      <c r="II426" s="19"/>
      <c r="IJ426" s="31"/>
      <c r="IK426" s="19"/>
      <c r="IL426" s="19"/>
      <c r="IM426" s="31"/>
      <c r="IN426" s="31"/>
      <c r="IO426" s="19"/>
      <c r="IP426" s="19"/>
      <c r="IQ426" s="19"/>
      <c r="IR426" s="19"/>
      <c r="IS426" s="19"/>
      <c r="IT426" s="19"/>
      <c r="IU426" s="19"/>
      <c r="IV426" s="19"/>
      <c r="IW426" s="19"/>
      <c r="IX426" s="31"/>
      <c r="IY426" s="31"/>
      <c r="IZ426" s="31"/>
      <c r="JA426" s="31"/>
      <c r="JB426" s="95"/>
      <c r="JC426" s="31"/>
      <c r="JD426" s="46"/>
      <c r="JE426" s="31"/>
      <c r="JF426" s="31"/>
      <c r="JG426" s="31"/>
      <c r="JH426" s="31"/>
      <c r="JI426" s="31"/>
      <c r="JJ426" s="118"/>
      <c r="JK426" s="19"/>
      <c r="JL426" s="19"/>
      <c r="JM426" s="19"/>
      <c r="JN426" s="31"/>
      <c r="JO426" s="19"/>
      <c r="JP426" s="19"/>
      <c r="JQ426" s="31"/>
      <c r="JR426" s="31"/>
      <c r="JS426" s="19"/>
      <c r="JT426" s="19"/>
      <c r="JU426" s="19"/>
      <c r="JV426" s="19"/>
      <c r="JW426" s="19"/>
      <c r="JX426" s="19"/>
      <c r="JY426" s="19"/>
      <c r="JZ426" s="19"/>
      <c r="KA426" s="19"/>
      <c r="KB426" s="31"/>
      <c r="KC426" s="31"/>
      <c r="KD426" s="31"/>
      <c r="KE426" s="31"/>
      <c r="KF426" s="95"/>
      <c r="KG426" s="31"/>
      <c r="KH426" s="46"/>
      <c r="KI426" s="31"/>
      <c r="KJ426" s="31"/>
      <c r="KK426" s="31"/>
      <c r="KL426" s="31"/>
      <c r="KM426" s="31"/>
      <c r="KN426" s="118"/>
      <c r="KO426" s="19"/>
      <c r="KP426" s="19"/>
      <c r="KQ426" s="19"/>
      <c r="KR426" s="31"/>
      <c r="KS426" s="19"/>
      <c r="KT426" s="19"/>
      <c r="KU426" s="31"/>
      <c r="KV426" s="31"/>
      <c r="KW426" s="19"/>
      <c r="KX426" s="19"/>
      <c r="KY426" s="19"/>
      <c r="KZ426" s="19"/>
      <c r="LA426" s="19"/>
      <c r="LB426" s="19"/>
      <c r="LC426" s="19"/>
      <c r="LD426" s="19"/>
      <c r="LE426" s="19"/>
      <c r="LF426" s="31"/>
      <c r="LG426" s="31"/>
      <c r="LH426" s="31"/>
      <c r="LI426" s="31"/>
      <c r="LJ426" s="95"/>
      <c r="LK426" s="31"/>
      <c r="LL426" s="46"/>
      <c r="LM426" s="31"/>
      <c r="LN426" s="31"/>
      <c r="LO426" s="31"/>
      <c r="LP426" s="31"/>
      <c r="LQ426" s="31"/>
      <c r="LR426" s="118"/>
      <c r="LS426" s="19"/>
      <c r="LT426" s="19"/>
      <c r="LU426" s="19"/>
      <c r="LV426" s="31"/>
      <c r="LW426" s="19"/>
      <c r="LX426" s="19"/>
      <c r="LY426" s="31"/>
      <c r="LZ426" s="31"/>
      <c r="MA426" s="19"/>
      <c r="MB426" s="19"/>
      <c r="MC426" s="19"/>
      <c r="MD426" s="19"/>
      <c r="ME426" s="19"/>
      <c r="MF426" s="19"/>
      <c r="MG426" s="19"/>
      <c r="MH426" s="19"/>
      <c r="MI426" s="19"/>
      <c r="MJ426" s="31"/>
      <c r="MK426" s="31"/>
      <c r="ML426" s="31"/>
      <c r="MM426" s="31"/>
      <c r="MN426" s="95"/>
      <c r="MO426" s="31"/>
      <c r="MP426" s="46"/>
      <c r="MQ426" s="31"/>
      <c r="MR426" s="31"/>
      <c r="MS426" s="31"/>
      <c r="MT426" s="31"/>
      <c r="MU426" s="31"/>
      <c r="MV426" s="118"/>
      <c r="MW426" s="19"/>
      <c r="MX426" s="19"/>
      <c r="MY426" s="19"/>
      <c r="MZ426" s="31"/>
      <c r="NA426" s="19"/>
      <c r="NB426" s="19"/>
      <c r="NC426" s="31"/>
      <c r="ND426" s="31"/>
      <c r="NE426" s="19"/>
      <c r="NF426" s="19"/>
      <c r="NG426" s="19"/>
      <c r="NH426" s="19"/>
      <c r="NI426" s="19"/>
      <c r="NJ426" s="19"/>
      <c r="NK426" s="19"/>
      <c r="NL426" s="19"/>
      <c r="NM426" s="19"/>
      <c r="NN426" s="31"/>
      <c r="NO426" s="31"/>
      <c r="NP426" s="31"/>
      <c r="NQ426" s="31"/>
      <c r="NR426" s="95"/>
      <c r="NS426" s="31"/>
      <c r="NT426" s="46"/>
      <c r="NU426" s="31"/>
      <c r="NV426" s="31"/>
      <c r="NW426" s="31"/>
      <c r="NX426" s="31"/>
      <c r="NY426" s="31"/>
      <c r="NZ426" s="118"/>
      <c r="OA426" s="19"/>
      <c r="OB426" s="19"/>
      <c r="OC426" s="19"/>
      <c r="OD426" s="31"/>
      <c r="OE426" s="19"/>
      <c r="OF426" s="19"/>
      <c r="OG426" s="31"/>
      <c r="OH426" s="31"/>
      <c r="OI426" s="19"/>
      <c r="OJ426" s="19"/>
      <c r="OK426" s="19"/>
      <c r="OL426" s="19"/>
      <c r="OM426" s="19"/>
      <c r="ON426" s="19"/>
      <c r="OO426" s="19"/>
      <c r="OP426" s="19"/>
      <c r="OQ426" s="19"/>
      <c r="OR426" s="31"/>
      <c r="OS426" s="31"/>
      <c r="OT426" s="31"/>
      <c r="OU426" s="31"/>
      <c r="OV426" s="95"/>
      <c r="OW426" s="31"/>
      <c r="OX426" s="46"/>
      <c r="OY426" s="31"/>
      <c r="OZ426" s="31"/>
      <c r="PA426" s="31"/>
      <c r="PB426" s="31"/>
      <c r="PC426" s="31"/>
      <c r="PD426" s="118"/>
      <c r="PE426" s="19"/>
      <c r="PF426" s="19"/>
      <c r="PG426" s="19"/>
      <c r="PH426" s="31"/>
      <c r="PI426" s="19"/>
      <c r="PJ426" s="19"/>
      <c r="PK426" s="31"/>
      <c r="PL426" s="31"/>
      <c r="PM426" s="19"/>
      <c r="PN426" s="19"/>
      <c r="PO426" s="19"/>
      <c r="PP426" s="19"/>
      <c r="PQ426" s="19"/>
      <c r="PR426" s="19"/>
      <c r="PS426" s="19"/>
      <c r="PT426" s="19"/>
      <c r="PU426" s="19"/>
      <c r="PV426" s="31"/>
      <c r="PW426" s="31"/>
      <c r="PX426" s="31"/>
      <c r="PY426" s="31"/>
      <c r="PZ426" s="95"/>
      <c r="QA426" s="31"/>
      <c r="QB426" s="46"/>
      <c r="QC426" s="31"/>
      <c r="QD426" s="31"/>
      <c r="QE426" s="31"/>
      <c r="QF426" s="31"/>
      <c r="QG426" s="31"/>
      <c r="QH426" s="118"/>
      <c r="QI426" s="19"/>
      <c r="QJ426" s="19"/>
      <c r="QK426" s="19"/>
      <c r="QL426" s="31"/>
      <c r="QM426" s="19"/>
      <c r="QN426" s="19"/>
      <c r="QO426" s="31"/>
      <c r="QP426" s="31"/>
      <c r="QQ426" s="19"/>
      <c r="QR426" s="19"/>
      <c r="QS426" s="19"/>
      <c r="QT426" s="19"/>
      <c r="QU426" s="19"/>
      <c r="QV426" s="19"/>
      <c r="QW426" s="19"/>
      <c r="QX426" s="19"/>
      <c r="QY426" s="19"/>
      <c r="QZ426" s="31"/>
      <c r="RA426" s="31"/>
      <c r="RB426" s="31"/>
      <c r="RC426" s="31"/>
      <c r="RD426" s="95"/>
      <c r="RE426" s="31"/>
      <c r="RF426" s="46"/>
      <c r="RG426" s="31"/>
      <c r="RH426" s="31"/>
      <c r="RI426" s="31"/>
      <c r="RJ426" s="31"/>
      <c r="RK426" s="31"/>
      <c r="RL426" s="118"/>
      <c r="RM426" s="19"/>
      <c r="RN426" s="19"/>
      <c r="RO426" s="19"/>
      <c r="RP426" s="31"/>
      <c r="RQ426" s="19"/>
      <c r="RR426" s="19"/>
      <c r="RS426" s="31"/>
      <c r="RT426" s="31"/>
      <c r="RU426" s="19"/>
      <c r="RV426" s="19"/>
      <c r="RW426" s="19"/>
      <c r="RX426" s="19"/>
      <c r="RY426" s="19"/>
      <c r="RZ426" s="19"/>
      <c r="SA426" s="19"/>
      <c r="SB426" s="19"/>
      <c r="SC426" s="19"/>
      <c r="SD426" s="31"/>
      <c r="SE426" s="31"/>
      <c r="SF426" s="31"/>
      <c r="SG426" s="31"/>
      <c r="SH426" s="95"/>
      <c r="SI426" s="31"/>
      <c r="SJ426" s="46"/>
      <c r="SK426" s="31"/>
      <c r="SL426" s="31"/>
      <c r="SM426" s="31"/>
      <c r="SN426" s="31"/>
      <c r="SO426" s="31"/>
      <c r="SP426" s="118"/>
      <c r="SQ426" s="19"/>
      <c r="SR426" s="19"/>
      <c r="SS426" s="19"/>
      <c r="ST426" s="31"/>
      <c r="SU426" s="19"/>
      <c r="SV426" s="19"/>
      <c r="SW426" s="31"/>
      <c r="SX426" s="31"/>
      <c r="SY426" s="19"/>
      <c r="SZ426" s="19"/>
      <c r="TA426" s="19"/>
      <c r="TB426" s="19"/>
      <c r="TC426" s="19"/>
      <c r="TD426" s="19"/>
      <c r="TE426" s="19"/>
      <c r="TF426" s="19"/>
      <c r="TG426" s="19"/>
      <c r="TH426" s="31"/>
      <c r="TI426" s="31"/>
      <c r="TJ426" s="31"/>
      <c r="TK426" s="31"/>
      <c r="TL426" s="95"/>
      <c r="TM426" s="31"/>
      <c r="TN426" s="46"/>
      <c r="TO426" s="31"/>
      <c r="TP426" s="31"/>
      <c r="TQ426" s="31"/>
      <c r="TR426" s="31"/>
      <c r="TS426" s="31"/>
      <c r="TT426" s="118"/>
      <c r="TU426" s="19"/>
      <c r="TV426" s="19"/>
      <c r="TW426" s="19"/>
      <c r="TX426" s="31"/>
      <c r="TY426" s="19"/>
      <c r="TZ426" s="19"/>
      <c r="UA426" s="31"/>
      <c r="UB426" s="31"/>
      <c r="UC426" s="19"/>
      <c r="UD426" s="19"/>
      <c r="UE426" s="19"/>
      <c r="UF426" s="19"/>
      <c r="UG426" s="19"/>
      <c r="UH426" s="19"/>
      <c r="UI426" s="19"/>
      <c r="UJ426" s="19"/>
      <c r="UK426" s="19"/>
      <c r="UL426" s="31"/>
      <c r="UM426" s="31"/>
      <c r="UN426" s="31"/>
      <c r="UO426" s="31"/>
      <c r="UP426" s="95"/>
      <c r="UQ426" s="31"/>
      <c r="UR426" s="46"/>
      <c r="US426" s="31"/>
      <c r="UT426" s="31"/>
      <c r="UU426" s="31"/>
      <c r="UV426" s="31"/>
      <c r="UW426" s="31"/>
      <c r="UX426" s="118"/>
      <c r="UY426" s="19"/>
      <c r="UZ426" s="19"/>
      <c r="VA426" s="19"/>
      <c r="VB426" s="31"/>
      <c r="VC426" s="19"/>
      <c r="VD426" s="19"/>
      <c r="VE426" s="31"/>
      <c r="VF426" s="31"/>
      <c r="VG426" s="19"/>
      <c r="VH426" s="19"/>
      <c r="VI426" s="19"/>
      <c r="VJ426" s="19"/>
      <c r="VK426" s="19"/>
      <c r="VL426" s="19"/>
      <c r="VM426" s="19"/>
      <c r="VN426" s="19"/>
      <c r="VO426" s="19"/>
      <c r="VP426" s="31"/>
      <c r="VQ426" s="31"/>
      <c r="VR426" s="31"/>
      <c r="VS426" s="31"/>
      <c r="VT426" s="95"/>
      <c r="VU426" s="31"/>
      <c r="VV426" s="46"/>
      <c r="VW426" s="31"/>
      <c r="VX426" s="31"/>
      <c r="VY426" s="31"/>
      <c r="VZ426" s="31"/>
      <c r="WA426" s="31"/>
      <c r="WB426" s="118"/>
      <c r="WC426" s="19"/>
      <c r="WD426" s="19"/>
      <c r="WE426" s="19"/>
      <c r="WF426" s="31"/>
      <c r="WG426" s="19"/>
      <c r="WH426" s="19"/>
      <c r="WI426" s="31"/>
      <c r="WJ426" s="31"/>
      <c r="WK426" s="19"/>
      <c r="WL426" s="19"/>
      <c r="WM426" s="19"/>
      <c r="WN426" s="19"/>
      <c r="WO426" s="19"/>
      <c r="WP426" s="19"/>
      <c r="WQ426" s="19"/>
      <c r="WR426" s="19"/>
      <c r="WS426" s="19"/>
      <c r="WT426" s="31"/>
      <c r="WU426" s="31"/>
      <c r="WV426" s="31"/>
      <c r="WW426" s="31"/>
      <c r="WX426" s="95"/>
      <c r="WY426" s="31"/>
      <c r="WZ426" s="46"/>
      <c r="XA426" s="31"/>
      <c r="XB426" s="31"/>
      <c r="XC426" s="31"/>
      <c r="XD426" s="31"/>
      <c r="XE426" s="31"/>
      <c r="XF426" s="118"/>
      <c r="XG426" s="19"/>
      <c r="XH426" s="19"/>
      <c r="XI426" s="19"/>
      <c r="XJ426" s="31"/>
      <c r="XK426" s="19"/>
      <c r="XL426" s="19"/>
      <c r="XM426" s="31"/>
      <c r="XN426" s="31"/>
      <c r="XO426" s="19"/>
      <c r="XP426" s="19"/>
      <c r="XQ426" s="19"/>
      <c r="XR426" s="19"/>
      <c r="XS426" s="19"/>
      <c r="XT426" s="19"/>
      <c r="XU426" s="19"/>
      <c r="XV426" s="19"/>
      <c r="XW426" s="19"/>
      <c r="XX426" s="31"/>
      <c r="XY426" s="31"/>
      <c r="XZ426" s="31"/>
      <c r="YA426" s="31"/>
      <c r="YB426" s="95"/>
      <c r="YC426" s="31"/>
      <c r="YD426" s="46"/>
      <c r="YE426" s="31"/>
      <c r="YF426" s="31"/>
      <c r="YG426" s="31"/>
      <c r="YH426" s="31"/>
      <c r="YI426" s="31"/>
      <c r="YJ426" s="118"/>
      <c r="YK426" s="19"/>
      <c r="YL426" s="19"/>
      <c r="YM426" s="19"/>
      <c r="YN426" s="31"/>
      <c r="YO426" s="19"/>
      <c r="YP426" s="19"/>
      <c r="YQ426" s="31"/>
      <c r="YR426" s="31"/>
      <c r="YS426" s="19"/>
      <c r="YT426" s="19"/>
      <c r="YU426" s="19"/>
      <c r="YV426" s="19"/>
      <c r="YW426" s="19"/>
      <c r="YX426" s="19"/>
      <c r="YY426" s="19"/>
      <c r="YZ426" s="19"/>
      <c r="ZA426" s="19"/>
      <c r="ZB426" s="31"/>
      <c r="ZC426" s="31"/>
      <c r="ZD426" s="31"/>
      <c r="ZE426" s="31"/>
      <c r="ZF426" s="95"/>
      <c r="ZG426" s="31"/>
      <c r="ZH426" s="46"/>
      <c r="ZI426" s="31"/>
      <c r="ZJ426" s="31"/>
      <c r="ZK426" s="31"/>
      <c r="ZL426" s="31"/>
      <c r="ZM426" s="31"/>
      <c r="ZN426" s="118"/>
      <c r="ZO426" s="19"/>
      <c r="ZP426" s="19"/>
      <c r="ZQ426" s="19"/>
      <c r="ZR426" s="31"/>
      <c r="ZS426" s="19"/>
      <c r="ZT426" s="19"/>
      <c r="ZU426" s="31"/>
      <c r="ZV426" s="31"/>
      <c r="ZW426" s="19"/>
      <c r="ZX426" s="19"/>
      <c r="ZY426" s="19"/>
      <c r="ZZ426" s="19"/>
      <c r="AAA426" s="19"/>
      <c r="AAB426" s="19"/>
      <c r="AAC426" s="19"/>
      <c r="AAD426" s="19"/>
      <c r="AAE426" s="19"/>
      <c r="AAF426" s="31"/>
      <c r="AAG426" s="31"/>
      <c r="AAH426" s="31"/>
      <c r="AAI426" s="31"/>
      <c r="AAJ426" s="95"/>
      <c r="AAK426" s="31"/>
      <c r="AAL426" s="46"/>
      <c r="AAM426" s="31"/>
      <c r="AAN426" s="31"/>
      <c r="AAO426" s="31"/>
      <c r="AAP426" s="31"/>
      <c r="AAQ426" s="31"/>
      <c r="AAR426" s="118"/>
      <c r="AAS426" s="19"/>
      <c r="AAT426" s="19"/>
      <c r="AAU426" s="19"/>
      <c r="AAV426" s="31"/>
      <c r="AAW426" s="19"/>
      <c r="AAX426" s="19"/>
      <c r="AAY426" s="31"/>
      <c r="AAZ426" s="31"/>
      <c r="ABA426" s="19"/>
      <c r="ABB426" s="19"/>
      <c r="ABC426" s="19"/>
      <c r="ABD426" s="19"/>
      <c r="ABE426" s="19"/>
      <c r="ABF426" s="19"/>
      <c r="ABG426" s="19"/>
      <c r="ABH426" s="19"/>
      <c r="ABI426" s="19"/>
      <c r="ABJ426" s="31"/>
      <c r="ABK426" s="31"/>
      <c r="ABL426" s="31"/>
      <c r="ABM426" s="31"/>
      <c r="ABN426" s="95"/>
      <c r="ABO426" s="31"/>
      <c r="ABP426" s="46"/>
      <c r="ABQ426" s="31"/>
      <c r="ABR426" s="31"/>
      <c r="ABS426" s="31"/>
      <c r="ABT426" s="31"/>
      <c r="ABU426" s="31"/>
      <c r="ABV426" s="118"/>
      <c r="ABW426" s="19"/>
      <c r="ABX426" s="19"/>
      <c r="ABY426" s="19"/>
      <c r="ABZ426" s="31"/>
      <c r="ACA426" s="19"/>
      <c r="ACB426" s="19"/>
      <c r="ACC426" s="31"/>
      <c r="ACD426" s="31"/>
      <c r="ACE426" s="19"/>
      <c r="ACF426" s="19"/>
      <c r="ACG426" s="19"/>
      <c r="ACH426" s="19"/>
      <c r="ACI426" s="19"/>
      <c r="ACJ426" s="19"/>
      <c r="ACK426" s="19"/>
      <c r="ACL426" s="19"/>
      <c r="ACM426" s="19"/>
      <c r="ACN426" s="31"/>
      <c r="ACO426" s="31"/>
      <c r="ACP426" s="31"/>
      <c r="ACQ426" s="31"/>
      <c r="ACR426" s="95"/>
      <c r="ACS426" s="31"/>
      <c r="ACT426" s="46"/>
      <c r="ACU426" s="31"/>
      <c r="ACV426" s="31"/>
      <c r="ACW426" s="31"/>
      <c r="ACX426" s="31"/>
      <c r="ACY426" s="31"/>
      <c r="ACZ426" s="118"/>
      <c r="ADA426" s="19"/>
      <c r="ADB426" s="19"/>
      <c r="ADC426" s="19"/>
      <c r="ADD426" s="31"/>
      <c r="ADE426" s="19"/>
      <c r="ADF426" s="19"/>
      <c r="ADG426" s="31"/>
      <c r="ADH426" s="31"/>
      <c r="ADI426" s="19"/>
      <c r="ADJ426" s="19"/>
      <c r="ADK426" s="19"/>
      <c r="ADL426" s="19"/>
      <c r="ADM426" s="19"/>
      <c r="ADN426" s="19"/>
      <c r="ADO426" s="19"/>
      <c r="ADP426" s="19"/>
      <c r="ADQ426" s="19"/>
      <c r="ADR426" s="31"/>
      <c r="ADS426" s="31"/>
      <c r="ADT426" s="31"/>
      <c r="ADU426" s="31"/>
      <c r="ADV426" s="95"/>
      <c r="ADW426" s="31"/>
      <c r="ADX426" s="46"/>
      <c r="ADY426" s="31"/>
      <c r="ADZ426" s="31"/>
      <c r="AEA426" s="31"/>
      <c r="AEB426" s="31"/>
      <c r="AEC426" s="31"/>
      <c r="AED426" s="118"/>
      <c r="AEE426" s="19"/>
      <c r="AEF426" s="19"/>
      <c r="AEG426" s="19"/>
      <c r="AEH426" s="31"/>
      <c r="AEI426" s="19"/>
      <c r="AEJ426" s="19"/>
      <c r="AEK426" s="31"/>
      <c r="AEL426" s="31"/>
      <c r="AEM426" s="19"/>
      <c r="AEN426" s="19"/>
      <c r="AEO426" s="19"/>
      <c r="AEP426" s="19"/>
      <c r="AEQ426" s="19"/>
      <c r="AER426" s="19"/>
      <c r="AES426" s="19"/>
      <c r="AET426" s="19"/>
      <c r="AEU426" s="19"/>
      <c r="AEV426" s="31"/>
      <c r="AEW426" s="31"/>
      <c r="AEX426" s="31"/>
      <c r="AEY426" s="31"/>
      <c r="AEZ426" s="95"/>
      <c r="AFA426" s="31"/>
      <c r="AFB426" s="46"/>
      <c r="AFC426" s="31"/>
      <c r="AFD426" s="31"/>
      <c r="AFE426" s="31"/>
      <c r="AFF426" s="31"/>
      <c r="AFG426" s="31"/>
      <c r="AFH426" s="118"/>
      <c r="AFI426" s="19"/>
      <c r="AFJ426" s="19"/>
      <c r="AFK426" s="19"/>
      <c r="AFL426" s="31"/>
      <c r="AFM426" s="19"/>
      <c r="AFN426" s="19"/>
      <c r="AFO426" s="31"/>
      <c r="AFP426" s="31"/>
      <c r="AFQ426" s="19"/>
      <c r="AFR426" s="19"/>
      <c r="AFS426" s="19"/>
      <c r="AFT426" s="19"/>
      <c r="AFU426" s="19"/>
      <c r="AFV426" s="19"/>
      <c r="AFW426" s="19"/>
      <c r="AFX426" s="19"/>
      <c r="AFY426" s="19"/>
      <c r="AFZ426" s="31"/>
      <c r="AGA426" s="31"/>
      <c r="AGB426" s="31"/>
      <c r="AGC426" s="31"/>
      <c r="AGD426" s="95"/>
      <c r="AGE426" s="31"/>
      <c r="AGF426" s="46"/>
      <c r="AGG426" s="31"/>
      <c r="AGH426" s="31"/>
      <c r="AGI426" s="31"/>
      <c r="AGJ426" s="31"/>
      <c r="AGK426" s="31"/>
      <c r="AGL426" s="118"/>
      <c r="AGM426" s="19"/>
      <c r="AGN426" s="19"/>
      <c r="AGO426" s="19"/>
      <c r="AGP426" s="31"/>
      <c r="AGQ426" s="19"/>
      <c r="AGR426" s="19"/>
      <c r="AGS426" s="31"/>
      <c r="AGT426" s="31"/>
      <c r="AGU426" s="19"/>
      <c r="AGV426" s="19"/>
      <c r="AGW426" s="19"/>
      <c r="AGX426" s="19"/>
      <c r="AGY426" s="19"/>
      <c r="AGZ426" s="19"/>
      <c r="AHA426" s="19"/>
      <c r="AHB426" s="19"/>
      <c r="AHC426" s="19"/>
      <c r="AHD426" s="31"/>
      <c r="AHE426" s="31"/>
      <c r="AHF426" s="31"/>
      <c r="AHG426" s="31"/>
      <c r="AHH426" s="95"/>
      <c r="AHI426" s="31"/>
      <c r="AHJ426" s="46"/>
      <c r="AHK426" s="31"/>
      <c r="AHL426" s="31"/>
      <c r="AHM426" s="31"/>
      <c r="AHN426" s="31"/>
      <c r="AHO426" s="31"/>
      <c r="AHP426" s="118"/>
      <c r="AHQ426" s="19"/>
      <c r="AHR426" s="19"/>
      <c r="AHS426" s="19"/>
      <c r="AHT426" s="31"/>
      <c r="AHU426" s="19"/>
      <c r="AHV426" s="19"/>
      <c r="AHW426" s="31"/>
      <c r="AHX426" s="31"/>
      <c r="AHY426" s="19"/>
      <c r="AHZ426" s="19"/>
      <c r="AIA426" s="19"/>
      <c r="AIB426" s="19"/>
      <c r="AIC426" s="19"/>
      <c r="AID426" s="19"/>
      <c r="AIE426" s="19"/>
      <c r="AIF426" s="19"/>
      <c r="AIG426" s="19"/>
      <c r="AIH426" s="31"/>
      <c r="AII426" s="31"/>
      <c r="AIJ426" s="31"/>
      <c r="AIK426" s="31"/>
      <c r="AIL426" s="95"/>
      <c r="AIM426" s="31"/>
      <c r="AIN426" s="46"/>
      <c r="AIO426" s="31"/>
      <c r="AIP426" s="31"/>
      <c r="AIQ426" s="31"/>
      <c r="AIR426" s="31"/>
      <c r="AIS426" s="31"/>
      <c r="AIT426" s="118"/>
      <c r="AIU426" s="19"/>
      <c r="AIV426" s="19"/>
      <c r="AIW426" s="19"/>
      <c r="AIX426" s="31"/>
      <c r="AIY426" s="19"/>
      <c r="AIZ426" s="19"/>
      <c r="AJA426" s="31"/>
      <c r="AJB426" s="31"/>
      <c r="AJC426" s="19"/>
      <c r="AJD426" s="19"/>
      <c r="AJE426" s="19"/>
      <c r="AJF426" s="19"/>
      <c r="AJG426" s="19"/>
      <c r="AJH426" s="19"/>
      <c r="AJI426" s="19"/>
      <c r="AJJ426" s="19"/>
      <c r="AJK426" s="19"/>
      <c r="AJL426" s="31"/>
      <c r="AJM426" s="31"/>
      <c r="AJN426" s="31"/>
      <c r="AJO426" s="31"/>
      <c r="AJP426" s="95"/>
      <c r="AJQ426" s="31"/>
      <c r="AJR426" s="46"/>
      <c r="AJS426" s="31"/>
      <c r="AJT426" s="31"/>
      <c r="AJU426" s="31"/>
      <c r="AJV426" s="31"/>
      <c r="AJW426" s="31"/>
      <c r="AJX426" s="118"/>
      <c r="AJY426" s="19"/>
      <c r="AJZ426" s="19"/>
      <c r="AKA426" s="19"/>
      <c r="AKB426" s="31"/>
      <c r="AKC426" s="19"/>
      <c r="AKD426" s="19"/>
      <c r="AKE426" s="31"/>
      <c r="AKF426" s="31"/>
      <c r="AKG426" s="19"/>
      <c r="AKH426" s="19"/>
      <c r="AKI426" s="19"/>
      <c r="AKJ426" s="19"/>
      <c r="AKK426" s="19"/>
      <c r="AKL426" s="19"/>
      <c r="AKM426" s="19"/>
      <c r="AKN426" s="19"/>
      <c r="AKO426" s="19"/>
      <c r="AKP426" s="31"/>
      <c r="AKQ426" s="31"/>
      <c r="AKR426" s="31"/>
      <c r="AKS426" s="31"/>
      <c r="AKT426" s="95"/>
      <c r="AKU426" s="31"/>
      <c r="AKV426" s="46"/>
      <c r="AKW426" s="31"/>
      <c r="AKX426" s="31"/>
      <c r="AKY426" s="31"/>
      <c r="AKZ426" s="31"/>
      <c r="ALA426" s="31"/>
      <c r="ALB426" s="118"/>
      <c r="ALC426" s="19"/>
      <c r="ALD426" s="19"/>
      <c r="ALE426" s="19"/>
      <c r="ALF426" s="31"/>
      <c r="ALG426" s="19"/>
      <c r="ALH426" s="19"/>
      <c r="ALI426" s="31"/>
      <c r="ALJ426" s="31"/>
      <c r="ALK426" s="19"/>
      <c r="ALL426" s="19"/>
      <c r="ALM426" s="19"/>
      <c r="ALN426" s="19"/>
      <c r="ALO426" s="19"/>
      <c r="ALP426" s="19"/>
      <c r="ALQ426" s="19"/>
      <c r="ALR426" s="19"/>
      <c r="ALS426" s="19"/>
      <c r="ALT426" s="31"/>
      <c r="ALU426" s="31"/>
      <c r="ALV426" s="31"/>
      <c r="ALW426" s="31"/>
      <c r="ALX426" s="95"/>
      <c r="ALY426" s="31"/>
      <c r="ALZ426" s="46"/>
      <c r="AMA426" s="31"/>
      <c r="AMB426" s="31"/>
      <c r="AMC426" s="31"/>
      <c r="AMD426" s="31"/>
      <c r="AME426" s="31"/>
      <c r="AMF426" s="118"/>
      <c r="AMG426" s="19"/>
      <c r="AMH426" s="19"/>
      <c r="AMI426" s="19"/>
      <c r="AMJ426" s="31"/>
      <c r="AMK426" s="19"/>
      <c r="AML426" s="19"/>
      <c r="AMM426" s="31"/>
      <c r="AMN426" s="31"/>
      <c r="AMO426" s="19"/>
      <c r="AMP426" s="19"/>
      <c r="AMQ426" s="19"/>
      <c r="AMR426" s="19"/>
      <c r="AMS426" s="19"/>
      <c r="AMT426" s="19"/>
      <c r="AMU426" s="19"/>
      <c r="AMV426" s="19"/>
      <c r="AMW426" s="19"/>
      <c r="AMX426" s="31"/>
      <c r="AMY426" s="31"/>
      <c r="AMZ426" s="31"/>
      <c r="ANA426" s="31"/>
      <c r="ANB426" s="95"/>
      <c r="ANC426" s="31"/>
      <c r="AND426" s="46"/>
      <c r="ANE426" s="31"/>
      <c r="ANF426" s="31"/>
      <c r="ANG426" s="31"/>
      <c r="ANH426" s="31"/>
      <c r="ANI426" s="31"/>
      <c r="ANJ426" s="118"/>
      <c r="ANK426" s="19"/>
      <c r="ANL426" s="19"/>
      <c r="ANM426" s="19"/>
      <c r="ANN426" s="31"/>
      <c r="ANO426" s="19"/>
      <c r="ANP426" s="19"/>
      <c r="ANQ426" s="31"/>
      <c r="ANR426" s="31"/>
      <c r="ANS426" s="19"/>
      <c r="ANT426" s="19"/>
      <c r="ANU426" s="19"/>
      <c r="ANV426" s="19"/>
      <c r="ANW426" s="19"/>
      <c r="ANX426" s="19"/>
      <c r="ANY426" s="19"/>
      <c r="ANZ426" s="19"/>
      <c r="AOA426" s="19"/>
      <c r="AOB426" s="31"/>
      <c r="AOC426" s="31"/>
      <c r="AOD426" s="31"/>
      <c r="AOE426" s="31"/>
      <c r="AOF426" s="95"/>
      <c r="AOG426" s="31"/>
      <c r="AOH426" s="46"/>
      <c r="AOI426" s="31"/>
      <c r="AOJ426" s="31"/>
      <c r="AOK426" s="31"/>
      <c r="AOL426" s="31"/>
      <c r="AOM426" s="31"/>
      <c r="AON426" s="118"/>
      <c r="AOO426" s="19"/>
      <c r="AOP426" s="19"/>
      <c r="AOQ426" s="19"/>
      <c r="AOR426" s="31"/>
      <c r="AOS426" s="19"/>
      <c r="AOT426" s="19"/>
      <c r="AOU426" s="31"/>
      <c r="AOV426" s="31"/>
      <c r="AOW426" s="19"/>
      <c r="AOX426" s="19"/>
      <c r="AOY426" s="19"/>
      <c r="AOZ426" s="19"/>
      <c r="APA426" s="19"/>
      <c r="APB426" s="19"/>
      <c r="APC426" s="19"/>
      <c r="APD426" s="19"/>
      <c r="APE426" s="19"/>
      <c r="APF426" s="31"/>
      <c r="APG426" s="31"/>
      <c r="APH426" s="31"/>
      <c r="API426" s="31"/>
      <c r="APJ426" s="95"/>
      <c r="APK426" s="31"/>
      <c r="APL426" s="46"/>
      <c r="APM426" s="31"/>
      <c r="APN426" s="31"/>
      <c r="APO426" s="31"/>
      <c r="APP426" s="31"/>
      <c r="APQ426" s="31"/>
      <c r="APR426" s="118"/>
      <c r="APS426" s="19"/>
      <c r="APT426" s="19"/>
      <c r="APU426" s="19"/>
      <c r="APV426" s="31"/>
      <c r="APW426" s="19"/>
      <c r="APX426" s="19"/>
      <c r="APY426" s="31"/>
      <c r="APZ426" s="31"/>
      <c r="AQA426" s="19"/>
      <c r="AQB426" s="19"/>
      <c r="AQC426" s="19"/>
      <c r="AQD426" s="19"/>
      <c r="AQE426" s="19"/>
      <c r="AQF426" s="19"/>
      <c r="AQG426" s="19"/>
      <c r="AQH426" s="19"/>
      <c r="AQI426" s="19"/>
      <c r="AQJ426" s="31"/>
      <c r="AQK426" s="31"/>
      <c r="AQL426" s="31"/>
      <c r="AQM426" s="31"/>
      <c r="AQN426" s="95"/>
      <c r="AQO426" s="31"/>
      <c r="AQP426" s="46"/>
      <c r="AQQ426" s="31"/>
      <c r="AQR426" s="31"/>
      <c r="AQS426" s="31"/>
      <c r="AQT426" s="31"/>
      <c r="AQU426" s="31"/>
      <c r="AQV426" s="118"/>
      <c r="AQW426" s="19"/>
      <c r="AQX426" s="19"/>
      <c r="AQY426" s="19"/>
      <c r="AQZ426" s="31"/>
      <c r="ARA426" s="19"/>
      <c r="ARB426" s="19"/>
      <c r="ARC426" s="31"/>
      <c r="ARD426" s="31"/>
      <c r="ARE426" s="19"/>
      <c r="ARF426" s="19"/>
      <c r="ARG426" s="19"/>
      <c r="ARH426" s="19"/>
      <c r="ARI426" s="19"/>
      <c r="ARJ426" s="19"/>
      <c r="ARK426" s="19"/>
      <c r="ARL426" s="19"/>
      <c r="ARM426" s="19"/>
      <c r="ARN426" s="31"/>
      <c r="ARO426" s="31"/>
      <c r="ARP426" s="31"/>
      <c r="ARQ426" s="31"/>
      <c r="ARR426" s="95"/>
      <c r="ARS426" s="31"/>
      <c r="ART426" s="46"/>
      <c r="ARU426" s="31"/>
      <c r="ARV426" s="31"/>
      <c r="ARW426" s="31"/>
      <c r="ARX426" s="31"/>
      <c r="ARY426" s="31"/>
      <c r="ARZ426" s="118"/>
      <c r="ASA426" s="19"/>
      <c r="ASB426" s="19"/>
      <c r="ASC426" s="19"/>
      <c r="ASD426" s="31"/>
      <c r="ASE426" s="19"/>
      <c r="ASF426" s="19"/>
      <c r="ASG426" s="31"/>
      <c r="ASH426" s="31"/>
      <c r="ASI426" s="19"/>
      <c r="ASJ426" s="19"/>
      <c r="ASK426" s="19"/>
      <c r="ASL426" s="19"/>
      <c r="ASM426" s="19"/>
      <c r="ASN426" s="19"/>
      <c r="ASO426" s="19"/>
      <c r="ASP426" s="19"/>
      <c r="ASQ426" s="19"/>
      <c r="ASR426" s="31"/>
      <c r="ASS426" s="31"/>
      <c r="AST426" s="31"/>
      <c r="ASU426" s="31"/>
      <c r="ASV426" s="95"/>
      <c r="ASW426" s="31"/>
      <c r="ASX426" s="46"/>
      <c r="ASY426" s="31"/>
      <c r="ASZ426" s="31"/>
      <c r="ATA426" s="31"/>
      <c r="ATB426" s="31"/>
      <c r="ATC426" s="31"/>
      <c r="ATD426" s="118"/>
      <c r="ATE426" s="19"/>
      <c r="ATF426" s="19"/>
      <c r="ATG426" s="19"/>
      <c r="ATH426" s="31"/>
      <c r="ATI426" s="19"/>
      <c r="ATJ426" s="19"/>
      <c r="ATK426" s="31"/>
      <c r="ATL426" s="31"/>
      <c r="ATM426" s="19"/>
      <c r="ATN426" s="19"/>
      <c r="ATO426" s="19"/>
      <c r="ATP426" s="19"/>
      <c r="ATQ426" s="19"/>
      <c r="ATR426" s="19"/>
      <c r="ATS426" s="19"/>
      <c r="ATT426" s="19"/>
      <c r="ATU426" s="19"/>
      <c r="ATV426" s="31"/>
      <c r="ATW426" s="31"/>
      <c r="ATX426" s="31"/>
      <c r="ATY426" s="31"/>
      <c r="ATZ426" s="95"/>
      <c r="AUA426" s="31"/>
      <c r="AUB426" s="46"/>
      <c r="AUC426" s="31"/>
      <c r="AUD426" s="31"/>
      <c r="AUE426" s="31"/>
      <c r="AUF426" s="31"/>
      <c r="AUG426" s="31"/>
      <c r="AUH426" s="118"/>
      <c r="AUI426" s="19"/>
      <c r="AUJ426" s="19"/>
      <c r="AUK426" s="19"/>
      <c r="AUL426" s="31"/>
      <c r="AUM426" s="19"/>
      <c r="AUN426" s="19"/>
      <c r="AUO426" s="31"/>
      <c r="AUP426" s="31"/>
      <c r="AUQ426" s="19"/>
      <c r="AUR426" s="19"/>
      <c r="AUS426" s="19"/>
      <c r="AUT426" s="19"/>
      <c r="AUU426" s="19"/>
      <c r="AUV426" s="19"/>
      <c r="AUW426" s="19"/>
      <c r="AUX426" s="19"/>
      <c r="AUY426" s="19"/>
      <c r="AUZ426" s="31"/>
      <c r="AVA426" s="31"/>
      <c r="AVB426" s="31"/>
      <c r="AVC426" s="31"/>
      <c r="AVD426" s="95"/>
      <c r="AVE426" s="31"/>
      <c r="AVF426" s="46"/>
      <c r="AVG426" s="31"/>
      <c r="AVH426" s="31"/>
      <c r="AVI426" s="31"/>
      <c r="AVJ426" s="31"/>
      <c r="AVK426" s="31"/>
      <c r="AVL426" s="118"/>
      <c r="AVM426" s="19"/>
      <c r="AVN426" s="19"/>
      <c r="AVO426" s="19"/>
      <c r="AVP426" s="31"/>
      <c r="AVQ426" s="19"/>
      <c r="AVR426" s="19"/>
      <c r="AVS426" s="31"/>
      <c r="AVT426" s="31"/>
      <c r="AVU426" s="19"/>
      <c r="AVV426" s="19"/>
      <c r="AVW426" s="19"/>
      <c r="AVX426" s="19"/>
      <c r="AVY426" s="19"/>
      <c r="AVZ426" s="19"/>
      <c r="AWA426" s="19"/>
      <c r="AWB426" s="19"/>
      <c r="AWC426" s="19"/>
      <c r="AWD426" s="31"/>
      <c r="AWE426" s="31"/>
      <c r="AWF426" s="31"/>
      <c r="AWG426" s="31"/>
      <c r="AWH426" s="95"/>
      <c r="AWI426" s="31"/>
      <c r="AWJ426" s="46"/>
      <c r="AWK426" s="31"/>
      <c r="AWL426" s="31"/>
      <c r="AWM426" s="31"/>
      <c r="AWN426" s="31"/>
      <c r="AWO426" s="31"/>
      <c r="AWP426" s="118"/>
      <c r="AWQ426" s="19"/>
      <c r="AWR426" s="19"/>
      <c r="AWS426" s="19"/>
      <c r="AWT426" s="31"/>
      <c r="AWU426" s="19"/>
      <c r="AWV426" s="19"/>
      <c r="AWW426" s="31"/>
      <c r="AWX426" s="31"/>
      <c r="AWY426" s="19"/>
      <c r="AWZ426" s="19"/>
      <c r="AXA426" s="19"/>
      <c r="AXB426" s="19"/>
      <c r="AXC426" s="19"/>
      <c r="AXD426" s="19"/>
      <c r="AXE426" s="19"/>
      <c r="AXF426" s="19"/>
      <c r="AXG426" s="19"/>
      <c r="AXH426" s="31"/>
      <c r="AXI426" s="31"/>
      <c r="AXJ426" s="31"/>
      <c r="AXK426" s="31"/>
      <c r="AXL426" s="95"/>
      <c r="AXM426" s="31"/>
      <c r="AXN426" s="46"/>
      <c r="AXO426" s="31"/>
      <c r="AXP426" s="31"/>
      <c r="AXQ426" s="31"/>
      <c r="AXR426" s="31"/>
      <c r="AXS426" s="31"/>
      <c r="AXT426" s="118"/>
      <c r="AXU426" s="19"/>
      <c r="AXV426" s="19"/>
      <c r="AXW426" s="19"/>
      <c r="AXX426" s="31"/>
      <c r="AXY426" s="19"/>
      <c r="AXZ426" s="19"/>
      <c r="AYA426" s="31"/>
      <c r="AYB426" s="31"/>
      <c r="AYC426" s="19"/>
      <c r="AYD426" s="19"/>
      <c r="AYE426" s="19"/>
      <c r="AYF426" s="19"/>
      <c r="AYG426" s="19"/>
      <c r="AYH426" s="19"/>
      <c r="AYI426" s="19"/>
      <c r="AYJ426" s="19"/>
      <c r="AYK426" s="19"/>
      <c r="AYL426" s="31"/>
      <c r="AYM426" s="31"/>
      <c r="AYN426" s="31"/>
      <c r="AYO426" s="31"/>
      <c r="AYP426" s="95"/>
      <c r="AYQ426" s="31"/>
      <c r="AYR426" s="46"/>
      <c r="AYS426" s="31"/>
      <c r="AYT426" s="31"/>
      <c r="AYU426" s="31"/>
      <c r="AYV426" s="31"/>
      <c r="AYW426" s="31"/>
      <c r="AYX426" s="118"/>
      <c r="AYY426" s="19"/>
      <c r="AYZ426" s="19"/>
      <c r="AZA426" s="19"/>
      <c r="AZB426" s="31"/>
      <c r="AZC426" s="19"/>
      <c r="AZD426" s="19"/>
      <c r="AZE426" s="31"/>
      <c r="AZF426" s="31"/>
      <c r="AZG426" s="19"/>
      <c r="AZH426" s="19"/>
      <c r="AZI426" s="19"/>
      <c r="AZJ426" s="19"/>
      <c r="AZK426" s="19"/>
      <c r="AZL426" s="19"/>
      <c r="AZM426" s="19"/>
      <c r="AZN426" s="19"/>
      <c r="AZO426" s="19"/>
      <c r="AZP426" s="31"/>
      <c r="AZQ426" s="31"/>
      <c r="AZR426" s="31"/>
      <c r="AZS426" s="31"/>
      <c r="AZT426" s="95"/>
      <c r="AZU426" s="31"/>
      <c r="AZV426" s="46"/>
      <c r="AZW426" s="31"/>
      <c r="AZX426" s="31"/>
      <c r="AZY426" s="31"/>
      <c r="AZZ426" s="31"/>
      <c r="BAA426" s="31"/>
      <c r="BAB426" s="118"/>
      <c r="BAC426" s="19"/>
      <c r="BAD426" s="19"/>
      <c r="BAE426" s="19"/>
      <c r="BAF426" s="31"/>
      <c r="BAG426" s="19"/>
      <c r="BAH426" s="19"/>
      <c r="BAI426" s="31"/>
      <c r="BAJ426" s="31"/>
      <c r="BAK426" s="19"/>
      <c r="BAL426" s="19"/>
      <c r="BAM426" s="19"/>
      <c r="BAN426" s="19"/>
      <c r="BAO426" s="19"/>
      <c r="BAP426" s="19"/>
      <c r="BAQ426" s="19"/>
      <c r="BAR426" s="19"/>
      <c r="BAS426" s="19"/>
      <c r="BAT426" s="31"/>
      <c r="BAU426" s="31"/>
      <c r="BAV426" s="31"/>
      <c r="BAW426" s="31"/>
      <c r="BAX426" s="95"/>
      <c r="BAY426" s="31"/>
      <c r="BAZ426" s="46"/>
      <c r="BBA426" s="31"/>
      <c r="BBB426" s="31"/>
      <c r="BBC426" s="31"/>
      <c r="BBD426" s="31"/>
      <c r="BBE426" s="31"/>
      <c r="BBF426" s="118"/>
      <c r="BBG426" s="19"/>
      <c r="BBH426" s="19"/>
      <c r="BBI426" s="19"/>
      <c r="BBJ426" s="31"/>
      <c r="BBK426" s="19"/>
      <c r="BBL426" s="19"/>
      <c r="BBM426" s="31"/>
      <c r="BBN426" s="31"/>
      <c r="BBO426" s="19"/>
      <c r="BBP426" s="19"/>
      <c r="BBQ426" s="19"/>
      <c r="BBR426" s="19"/>
      <c r="BBS426" s="19"/>
      <c r="BBT426" s="19"/>
      <c r="BBU426" s="19"/>
      <c r="BBV426" s="19"/>
      <c r="BBW426" s="19"/>
      <c r="BBX426" s="31"/>
      <c r="BBY426" s="31"/>
      <c r="BBZ426" s="31"/>
      <c r="BCA426" s="31"/>
      <c r="BCB426" s="95"/>
      <c r="BCC426" s="31"/>
      <c r="BCD426" s="46"/>
      <c r="BCE426" s="31"/>
      <c r="BCF426" s="31"/>
      <c r="BCG426" s="31"/>
      <c r="BCH426" s="31"/>
      <c r="BCI426" s="31"/>
      <c r="BCJ426" s="118"/>
      <c r="BCK426" s="19"/>
      <c r="BCL426" s="19"/>
      <c r="BCM426" s="19"/>
      <c r="BCN426" s="31"/>
      <c r="BCO426" s="19"/>
      <c r="BCP426" s="19"/>
      <c r="BCQ426" s="31"/>
      <c r="BCR426" s="31"/>
      <c r="BCS426" s="19"/>
      <c r="BCT426" s="19"/>
      <c r="BCU426" s="19"/>
      <c r="BCV426" s="19"/>
      <c r="BCW426" s="19"/>
      <c r="BCX426" s="19"/>
      <c r="BCY426" s="19"/>
      <c r="BCZ426" s="19"/>
      <c r="BDA426" s="19"/>
      <c r="BDB426" s="31"/>
      <c r="BDC426" s="31"/>
      <c r="BDD426" s="31"/>
      <c r="BDE426" s="31"/>
      <c r="BDF426" s="95"/>
      <c r="BDG426" s="31"/>
      <c r="BDH426" s="46"/>
      <c r="BDI426" s="31"/>
      <c r="BDJ426" s="31"/>
      <c r="BDK426" s="31"/>
      <c r="BDL426" s="31"/>
      <c r="BDM426" s="31"/>
      <c r="BDN426" s="118"/>
      <c r="BDO426" s="19"/>
      <c r="BDP426" s="19"/>
      <c r="BDQ426" s="19"/>
      <c r="BDR426" s="31"/>
      <c r="BDS426" s="19"/>
      <c r="BDT426" s="19"/>
      <c r="BDU426" s="31"/>
      <c r="BDV426" s="31"/>
      <c r="BDW426" s="19"/>
      <c r="BDX426" s="19"/>
      <c r="BDY426" s="19"/>
      <c r="BDZ426" s="19"/>
      <c r="BEA426" s="19"/>
      <c r="BEB426" s="19"/>
      <c r="BEC426" s="19"/>
      <c r="BED426" s="19"/>
      <c r="BEE426" s="19"/>
      <c r="BEF426" s="31"/>
      <c r="BEG426" s="31"/>
      <c r="BEH426" s="31"/>
      <c r="BEI426" s="31"/>
      <c r="BEJ426" s="95"/>
      <c r="BEK426" s="31"/>
      <c r="BEL426" s="46"/>
      <c r="BEM426" s="31"/>
      <c r="BEN426" s="31"/>
      <c r="BEO426" s="31"/>
      <c r="BEP426" s="31"/>
      <c r="BEQ426" s="31"/>
      <c r="BER426" s="118"/>
      <c r="BES426" s="19"/>
      <c r="BET426" s="19"/>
      <c r="BEU426" s="19"/>
      <c r="BEV426" s="31"/>
      <c r="BEW426" s="19"/>
      <c r="BEX426" s="19"/>
      <c r="BEY426" s="31"/>
      <c r="BEZ426" s="31"/>
      <c r="BFA426" s="19"/>
      <c r="BFB426" s="19"/>
      <c r="BFC426" s="19"/>
      <c r="BFD426" s="19"/>
      <c r="BFE426" s="19"/>
      <c r="BFF426" s="19"/>
      <c r="BFG426" s="19"/>
      <c r="BFH426" s="19"/>
      <c r="BFI426" s="19"/>
      <c r="BFJ426" s="31"/>
      <c r="BFK426" s="31"/>
      <c r="BFL426" s="31"/>
      <c r="BFM426" s="31"/>
      <c r="BFN426" s="95"/>
      <c r="BFO426" s="31"/>
      <c r="BFP426" s="46"/>
      <c r="BFQ426" s="31"/>
      <c r="BFR426" s="31"/>
      <c r="BFS426" s="31"/>
      <c r="BFT426" s="31"/>
      <c r="BFU426" s="31"/>
      <c r="BFV426" s="118"/>
      <c r="BFW426" s="19"/>
      <c r="BFX426" s="19"/>
      <c r="BFY426" s="19"/>
      <c r="BFZ426" s="31"/>
      <c r="BGA426" s="19"/>
      <c r="BGB426" s="19"/>
      <c r="BGC426" s="31"/>
      <c r="BGD426" s="31"/>
      <c r="BGE426" s="19"/>
      <c r="BGF426" s="19"/>
      <c r="BGG426" s="19"/>
      <c r="BGH426" s="19"/>
      <c r="BGI426" s="19"/>
      <c r="BGJ426" s="19"/>
      <c r="BGK426" s="19"/>
      <c r="BGL426" s="19"/>
      <c r="BGM426" s="19"/>
      <c r="BGN426" s="31"/>
      <c r="BGO426" s="31"/>
      <c r="BGP426" s="31"/>
      <c r="BGQ426" s="31"/>
      <c r="BGR426" s="95"/>
      <c r="BGS426" s="31"/>
      <c r="BGT426" s="46"/>
      <c r="BGU426" s="31"/>
      <c r="BGV426" s="31"/>
      <c r="BGW426" s="31"/>
      <c r="BGX426" s="31"/>
      <c r="BGY426" s="31"/>
      <c r="BGZ426" s="118"/>
      <c r="BHA426" s="19"/>
      <c r="BHB426" s="19"/>
      <c r="BHC426" s="19"/>
      <c r="BHD426" s="31"/>
      <c r="BHE426" s="19"/>
      <c r="BHF426" s="19"/>
      <c r="BHG426" s="31"/>
      <c r="BHH426" s="31"/>
      <c r="BHI426" s="19"/>
      <c r="BHJ426" s="19"/>
      <c r="BHK426" s="19"/>
      <c r="BHL426" s="19"/>
      <c r="BHM426" s="19"/>
      <c r="BHN426" s="19"/>
      <c r="BHO426" s="19"/>
      <c r="BHP426" s="19"/>
      <c r="BHQ426" s="19"/>
      <c r="BHR426" s="31"/>
      <c r="BHS426" s="31"/>
      <c r="BHT426" s="31"/>
      <c r="BHU426" s="31"/>
      <c r="BHV426" s="95"/>
      <c r="BHW426" s="31"/>
      <c r="BHX426" s="46"/>
      <c r="BHY426" s="31"/>
      <c r="BHZ426" s="31"/>
      <c r="BIA426" s="31"/>
      <c r="BIB426" s="31"/>
      <c r="BIC426" s="31"/>
      <c r="BID426" s="118"/>
      <c r="BIE426" s="19"/>
      <c r="BIF426" s="19"/>
      <c r="BIG426" s="19"/>
      <c r="BIH426" s="31"/>
      <c r="BII426" s="19"/>
      <c r="BIJ426" s="19"/>
      <c r="BIK426" s="31"/>
      <c r="BIL426" s="31"/>
      <c r="BIM426" s="19"/>
      <c r="BIN426" s="19"/>
      <c r="BIO426" s="19"/>
      <c r="BIP426" s="19"/>
      <c r="BIQ426" s="19"/>
      <c r="BIR426" s="19"/>
      <c r="BIS426" s="19"/>
      <c r="BIT426" s="19"/>
      <c r="BIU426" s="19"/>
      <c r="BIV426" s="31"/>
      <c r="BIW426" s="31"/>
      <c r="BIX426" s="31"/>
      <c r="BIY426" s="31"/>
      <c r="BIZ426" s="95"/>
      <c r="BJA426" s="31"/>
      <c r="BJB426" s="46"/>
      <c r="BJC426" s="31"/>
      <c r="BJD426" s="31"/>
      <c r="BJE426" s="31"/>
      <c r="BJF426" s="31"/>
      <c r="BJG426" s="31"/>
      <c r="BJH426" s="118"/>
      <c r="BJI426" s="19"/>
      <c r="BJJ426" s="19"/>
      <c r="BJK426" s="19"/>
      <c r="BJL426" s="31"/>
      <c r="BJM426" s="19"/>
      <c r="BJN426" s="19"/>
      <c r="BJO426" s="31"/>
      <c r="BJP426" s="31"/>
      <c r="BJQ426" s="19"/>
      <c r="BJR426" s="19"/>
      <c r="BJS426" s="19"/>
      <c r="BJT426" s="19"/>
      <c r="BJU426" s="19"/>
      <c r="BJV426" s="19"/>
      <c r="BJW426" s="19"/>
      <c r="BJX426" s="19"/>
      <c r="BJY426" s="19"/>
      <c r="BJZ426" s="31"/>
      <c r="BKA426" s="31"/>
      <c r="BKB426" s="31"/>
      <c r="BKC426" s="31"/>
      <c r="BKD426" s="95"/>
      <c r="BKE426" s="31"/>
      <c r="BKF426" s="46"/>
      <c r="BKG426" s="31"/>
      <c r="BKH426" s="31"/>
      <c r="BKI426" s="31"/>
      <c r="BKJ426" s="31"/>
      <c r="BKK426" s="31"/>
      <c r="BKL426" s="118"/>
      <c r="BKM426" s="19"/>
      <c r="BKN426" s="19"/>
      <c r="BKO426" s="19"/>
      <c r="BKP426" s="31"/>
      <c r="BKQ426" s="19"/>
      <c r="BKR426" s="19"/>
      <c r="BKS426" s="31"/>
      <c r="BKT426" s="31"/>
      <c r="BKU426" s="19"/>
      <c r="BKV426" s="19"/>
      <c r="BKW426" s="19"/>
      <c r="BKX426" s="19"/>
      <c r="BKY426" s="19"/>
      <c r="BKZ426" s="19"/>
      <c r="BLA426" s="19"/>
      <c r="BLB426" s="19"/>
      <c r="BLC426" s="19"/>
      <c r="BLD426" s="31"/>
      <c r="BLE426" s="31"/>
      <c r="BLF426" s="31"/>
      <c r="BLG426" s="31"/>
      <c r="BLH426" s="95"/>
      <c r="BLI426" s="31"/>
      <c r="BLJ426" s="46"/>
      <c r="BLK426" s="31"/>
      <c r="BLL426" s="31"/>
      <c r="BLM426" s="31"/>
      <c r="BLN426" s="31"/>
      <c r="BLO426" s="31"/>
      <c r="BLP426" s="118"/>
      <c r="BLQ426" s="19"/>
      <c r="BLR426" s="19"/>
      <c r="BLS426" s="19"/>
      <c r="BLT426" s="31"/>
      <c r="BLU426" s="19"/>
      <c r="BLV426" s="19"/>
      <c r="BLW426" s="31"/>
      <c r="BLX426" s="31"/>
      <c r="BLY426" s="19"/>
      <c r="BLZ426" s="19"/>
      <c r="BMA426" s="19"/>
      <c r="BMB426" s="19"/>
      <c r="BMC426" s="19"/>
      <c r="BMD426" s="19"/>
      <c r="BME426" s="19"/>
      <c r="BMF426" s="19"/>
      <c r="BMG426" s="19"/>
      <c r="BMH426" s="31"/>
      <c r="BMI426" s="31"/>
      <c r="BMJ426" s="31"/>
      <c r="BMK426" s="31"/>
      <c r="BML426" s="95"/>
      <c r="BMM426" s="31"/>
      <c r="BMN426" s="46"/>
      <c r="BMO426" s="31"/>
      <c r="BMP426" s="31"/>
      <c r="BMQ426" s="31"/>
      <c r="BMR426" s="31"/>
      <c r="BMS426" s="31"/>
      <c r="BMT426" s="118"/>
      <c r="BMU426" s="19"/>
      <c r="BMV426" s="19"/>
      <c r="BMW426" s="19"/>
      <c r="BMX426" s="31"/>
      <c r="BMY426" s="19"/>
      <c r="BMZ426" s="19"/>
      <c r="BNA426" s="31"/>
      <c r="BNB426" s="31"/>
      <c r="BNC426" s="19"/>
      <c r="BND426" s="19"/>
      <c r="BNE426" s="19"/>
      <c r="BNF426" s="19"/>
      <c r="BNG426" s="19"/>
      <c r="BNH426" s="19"/>
      <c r="BNI426" s="19"/>
      <c r="BNJ426" s="19"/>
      <c r="BNK426" s="19"/>
      <c r="BNL426" s="31"/>
      <c r="BNM426" s="31"/>
      <c r="BNN426" s="31"/>
      <c r="BNO426" s="31"/>
      <c r="BNP426" s="95"/>
      <c r="BNQ426" s="31"/>
      <c r="BNR426" s="46"/>
      <c r="BNS426" s="31"/>
      <c r="BNT426" s="31"/>
      <c r="BNU426" s="31"/>
      <c r="BNV426" s="31"/>
      <c r="BNW426" s="31"/>
      <c r="BNX426" s="118"/>
      <c r="BNY426" s="19"/>
      <c r="BNZ426" s="19"/>
      <c r="BOA426" s="19"/>
      <c r="BOB426" s="31"/>
      <c r="BOC426" s="19"/>
      <c r="BOD426" s="19"/>
      <c r="BOE426" s="31"/>
      <c r="BOF426" s="31"/>
      <c r="BOG426" s="19"/>
      <c r="BOH426" s="19"/>
      <c r="BOI426" s="19"/>
      <c r="BOJ426" s="19"/>
      <c r="BOK426" s="19"/>
      <c r="BOL426" s="19"/>
      <c r="BOM426" s="19"/>
      <c r="BON426" s="19"/>
      <c r="BOO426" s="19"/>
      <c r="BOP426" s="31"/>
      <c r="BOQ426" s="31"/>
      <c r="BOR426" s="31"/>
      <c r="BOS426" s="31"/>
      <c r="BOT426" s="95"/>
      <c r="BOU426" s="31"/>
      <c r="BOV426" s="46"/>
      <c r="BOW426" s="31"/>
      <c r="BOX426" s="31"/>
      <c r="BOY426" s="31"/>
      <c r="BOZ426" s="31"/>
      <c r="BPA426" s="31"/>
      <c r="BPB426" s="118"/>
      <c r="BPC426" s="19"/>
      <c r="BPD426" s="19"/>
      <c r="BPE426" s="19"/>
      <c r="BPF426" s="31"/>
      <c r="BPG426" s="19"/>
      <c r="BPH426" s="19"/>
      <c r="BPI426" s="31"/>
      <c r="BPJ426" s="31"/>
      <c r="BPK426" s="19"/>
      <c r="BPL426" s="19"/>
      <c r="BPM426" s="19"/>
      <c r="BPN426" s="19"/>
      <c r="BPO426" s="19"/>
      <c r="BPP426" s="19"/>
      <c r="BPQ426" s="19"/>
      <c r="BPR426" s="19"/>
      <c r="BPS426" s="19"/>
      <c r="BPT426" s="31"/>
      <c r="BPU426" s="31"/>
      <c r="BPV426" s="31"/>
      <c r="BPW426" s="31"/>
      <c r="BPX426" s="95"/>
      <c r="BPY426" s="31"/>
      <c r="BPZ426" s="46"/>
      <c r="BQA426" s="31"/>
      <c r="BQB426" s="31"/>
      <c r="BQC426" s="31"/>
      <c r="BQD426" s="31"/>
      <c r="BQE426" s="31"/>
      <c r="BQF426" s="118"/>
      <c r="BQG426" s="19"/>
      <c r="BQH426" s="19"/>
      <c r="BQI426" s="19"/>
      <c r="BQJ426" s="31"/>
      <c r="BQK426" s="19"/>
      <c r="BQL426" s="19"/>
      <c r="BQM426" s="31"/>
      <c r="BQN426" s="31"/>
      <c r="BQO426" s="19"/>
      <c r="BQP426" s="19"/>
      <c r="BQQ426" s="19"/>
      <c r="BQR426" s="19"/>
      <c r="BQS426" s="19"/>
      <c r="BQT426" s="19"/>
      <c r="BQU426" s="19"/>
      <c r="BQV426" s="19"/>
      <c r="BQW426" s="19"/>
      <c r="BQX426" s="31"/>
      <c r="BQY426" s="31"/>
      <c r="BQZ426" s="31"/>
      <c r="BRA426" s="31"/>
      <c r="BRB426" s="95"/>
      <c r="BRC426" s="31"/>
      <c r="BRD426" s="46"/>
      <c r="BRE426" s="31"/>
      <c r="BRF426" s="31"/>
      <c r="BRG426" s="31"/>
      <c r="BRH426" s="31"/>
      <c r="BRI426" s="31"/>
      <c r="BRJ426" s="118"/>
      <c r="BRK426" s="19"/>
      <c r="BRL426" s="19"/>
      <c r="BRM426" s="19"/>
      <c r="BRN426" s="31"/>
      <c r="BRO426" s="19"/>
      <c r="BRP426" s="19"/>
      <c r="BRQ426" s="31"/>
      <c r="BRR426" s="31"/>
      <c r="BRS426" s="19"/>
      <c r="BRT426" s="19"/>
      <c r="BRU426" s="19"/>
      <c r="BRV426" s="19"/>
      <c r="BRW426" s="19"/>
      <c r="BRX426" s="19"/>
      <c r="BRY426" s="19"/>
      <c r="BRZ426" s="19"/>
      <c r="BSA426" s="19"/>
      <c r="BSB426" s="31"/>
      <c r="BSC426" s="31"/>
      <c r="BSD426" s="31"/>
      <c r="BSE426" s="31"/>
      <c r="BSF426" s="95"/>
      <c r="BSG426" s="31"/>
      <c r="BSH426" s="46"/>
      <c r="BSI426" s="31"/>
      <c r="BSJ426" s="31"/>
      <c r="BSK426" s="31"/>
      <c r="BSL426" s="31"/>
      <c r="BSM426" s="31"/>
      <c r="BSN426" s="118"/>
      <c r="BSO426" s="19"/>
      <c r="BSP426" s="19"/>
      <c r="BSQ426" s="19"/>
      <c r="BSR426" s="31"/>
      <c r="BSS426" s="19"/>
      <c r="BST426" s="19"/>
      <c r="BSU426" s="31"/>
      <c r="BSV426" s="31"/>
      <c r="BSW426" s="19"/>
      <c r="BSX426" s="19"/>
      <c r="BSY426" s="19"/>
      <c r="BSZ426" s="19"/>
      <c r="BTA426" s="19"/>
      <c r="BTB426" s="19"/>
      <c r="BTC426" s="19"/>
      <c r="BTD426" s="19"/>
      <c r="BTE426" s="19"/>
      <c r="BTF426" s="31"/>
      <c r="BTG426" s="31"/>
      <c r="BTH426" s="31"/>
      <c r="BTI426" s="31"/>
      <c r="BTJ426" s="95"/>
      <c r="BTK426" s="31"/>
      <c r="BTL426" s="46"/>
      <c r="BTM426" s="31"/>
      <c r="BTN426" s="31"/>
      <c r="BTO426" s="31"/>
      <c r="BTP426" s="31"/>
      <c r="BTQ426" s="31"/>
      <c r="BTR426" s="118"/>
      <c r="BTS426" s="19"/>
      <c r="BTT426" s="19"/>
      <c r="BTU426" s="19"/>
      <c r="BTV426" s="31"/>
      <c r="BTW426" s="19"/>
      <c r="BTX426" s="19"/>
      <c r="BTY426" s="31"/>
      <c r="BTZ426" s="31"/>
      <c r="BUA426" s="19"/>
      <c r="BUB426" s="19"/>
      <c r="BUC426" s="19"/>
      <c r="BUD426" s="19"/>
      <c r="BUE426" s="19"/>
      <c r="BUF426" s="19"/>
      <c r="BUG426" s="19"/>
      <c r="BUH426" s="19"/>
      <c r="BUI426" s="19"/>
      <c r="BUJ426" s="31"/>
      <c r="BUK426" s="31"/>
      <c r="BUL426" s="31"/>
      <c r="BUM426" s="31"/>
      <c r="BUN426" s="95"/>
      <c r="BUO426" s="31"/>
      <c r="BUP426" s="46"/>
      <c r="BUQ426" s="31"/>
      <c r="BUR426" s="31"/>
      <c r="BUS426" s="31"/>
      <c r="BUT426" s="31"/>
      <c r="BUU426" s="31"/>
      <c r="BUV426" s="118"/>
      <c r="BUW426" s="19"/>
      <c r="BUX426" s="19"/>
      <c r="BUY426" s="19"/>
      <c r="BUZ426" s="31"/>
      <c r="BVA426" s="19"/>
      <c r="BVB426" s="19"/>
      <c r="BVC426" s="31"/>
      <c r="BVD426" s="31"/>
      <c r="BVE426" s="19"/>
      <c r="BVF426" s="19"/>
      <c r="BVG426" s="19"/>
      <c r="BVH426" s="19"/>
      <c r="BVI426" s="19"/>
      <c r="BVJ426" s="19"/>
      <c r="BVK426" s="19"/>
      <c r="BVL426" s="19"/>
      <c r="BVM426" s="19"/>
      <c r="BVN426" s="31"/>
      <c r="BVO426" s="31"/>
      <c r="BVP426" s="31"/>
      <c r="BVQ426" s="31"/>
      <c r="BVR426" s="95"/>
      <c r="BVS426" s="31"/>
      <c r="BVT426" s="46"/>
      <c r="BVU426" s="31"/>
      <c r="BVV426" s="31"/>
      <c r="BVW426" s="31"/>
      <c r="BVX426" s="31"/>
      <c r="BVY426" s="31"/>
      <c r="BVZ426" s="118"/>
      <c r="BWA426" s="19"/>
      <c r="BWB426" s="19"/>
      <c r="BWC426" s="19"/>
      <c r="BWD426" s="31"/>
      <c r="BWE426" s="19"/>
      <c r="BWF426" s="19"/>
      <c r="BWG426" s="31"/>
      <c r="BWH426" s="31"/>
      <c r="BWI426" s="19"/>
      <c r="BWJ426" s="19"/>
      <c r="BWK426" s="19"/>
      <c r="BWL426" s="19"/>
      <c r="BWM426" s="19"/>
      <c r="BWN426" s="19"/>
      <c r="BWO426" s="19"/>
      <c r="BWP426" s="19"/>
      <c r="BWQ426" s="19"/>
      <c r="BWR426" s="31"/>
      <c r="BWS426" s="31"/>
      <c r="BWT426" s="31"/>
      <c r="BWU426" s="31"/>
      <c r="BWV426" s="95"/>
      <c r="BWW426" s="31"/>
      <c r="BWX426" s="46"/>
      <c r="BWY426" s="31"/>
      <c r="BWZ426" s="31"/>
      <c r="BXA426" s="31"/>
      <c r="BXB426" s="31"/>
      <c r="BXC426" s="31"/>
      <c r="BXD426" s="118"/>
      <c r="BXE426" s="19"/>
      <c r="BXF426" s="19"/>
      <c r="BXG426" s="19"/>
      <c r="BXH426" s="31"/>
      <c r="BXI426" s="19"/>
      <c r="BXJ426" s="19"/>
      <c r="BXK426" s="31"/>
      <c r="BXL426" s="31"/>
      <c r="BXM426" s="19"/>
      <c r="BXN426" s="19"/>
      <c r="BXO426" s="19"/>
      <c r="BXP426" s="19"/>
      <c r="BXQ426" s="19"/>
      <c r="BXR426" s="19"/>
      <c r="BXS426" s="19"/>
      <c r="BXT426" s="19"/>
      <c r="BXU426" s="19"/>
      <c r="BXV426" s="31"/>
      <c r="BXW426" s="31"/>
      <c r="BXX426" s="31"/>
      <c r="BXY426" s="31"/>
      <c r="BXZ426" s="95"/>
      <c r="BYA426" s="31"/>
      <c r="BYB426" s="46"/>
      <c r="BYC426" s="31"/>
      <c r="BYD426" s="31"/>
      <c r="BYE426" s="31"/>
      <c r="BYF426" s="31"/>
      <c r="BYG426" s="31"/>
      <c r="BYH426" s="118"/>
      <c r="BYI426" s="19"/>
      <c r="BYJ426" s="19"/>
      <c r="BYK426" s="19"/>
      <c r="BYL426" s="31"/>
      <c r="BYM426" s="19"/>
      <c r="BYN426" s="19"/>
      <c r="BYO426" s="31"/>
      <c r="BYP426" s="31"/>
      <c r="BYQ426" s="19"/>
      <c r="BYR426" s="19"/>
      <c r="BYS426" s="19"/>
      <c r="BYT426" s="19"/>
      <c r="BYU426" s="19"/>
      <c r="BYV426" s="19"/>
      <c r="BYW426" s="19"/>
      <c r="BYX426" s="19"/>
      <c r="BYY426" s="19"/>
      <c r="BYZ426" s="31"/>
      <c r="BZA426" s="31"/>
      <c r="BZB426" s="31"/>
      <c r="BZC426" s="31"/>
      <c r="BZD426" s="95"/>
      <c r="BZE426" s="31"/>
      <c r="BZF426" s="46"/>
      <c r="BZG426" s="31"/>
      <c r="BZH426" s="31"/>
      <c r="BZI426" s="31"/>
      <c r="BZJ426" s="31"/>
      <c r="BZK426" s="31"/>
      <c r="BZL426" s="118"/>
      <c r="BZM426" s="19"/>
      <c r="BZN426" s="19"/>
      <c r="BZO426" s="19"/>
      <c r="BZP426" s="31"/>
      <c r="BZQ426" s="19"/>
      <c r="BZR426" s="19"/>
      <c r="BZS426" s="31"/>
      <c r="BZT426" s="31"/>
      <c r="BZU426" s="19"/>
      <c r="BZV426" s="19"/>
      <c r="BZW426" s="19"/>
      <c r="BZX426" s="19"/>
      <c r="BZY426" s="19"/>
      <c r="BZZ426" s="19"/>
      <c r="CAA426" s="19"/>
      <c r="CAB426" s="19"/>
      <c r="CAC426" s="19"/>
      <c r="CAD426" s="31"/>
      <c r="CAE426" s="31"/>
      <c r="CAF426" s="31"/>
      <c r="CAG426" s="31"/>
      <c r="CAH426" s="95"/>
      <c r="CAI426" s="31"/>
      <c r="CAJ426" s="46"/>
      <c r="CAK426" s="31"/>
      <c r="CAL426" s="31"/>
      <c r="CAM426" s="31"/>
      <c r="CAN426" s="31"/>
      <c r="CAO426" s="31"/>
      <c r="CAP426" s="118"/>
      <c r="CAQ426" s="19"/>
      <c r="CAR426" s="19"/>
      <c r="CAS426" s="19"/>
      <c r="CAT426" s="31"/>
      <c r="CAU426" s="19"/>
      <c r="CAV426" s="19"/>
      <c r="CAW426" s="31"/>
      <c r="CAX426" s="31"/>
      <c r="CAY426" s="19"/>
      <c r="CAZ426" s="19"/>
      <c r="CBA426" s="19"/>
      <c r="CBB426" s="19"/>
      <c r="CBC426" s="19"/>
      <c r="CBD426" s="19"/>
      <c r="CBE426" s="19"/>
      <c r="CBF426" s="19"/>
      <c r="CBG426" s="19"/>
      <c r="CBH426" s="31"/>
      <c r="CBI426" s="31"/>
      <c r="CBJ426" s="31"/>
      <c r="CBK426" s="31"/>
      <c r="CBL426" s="95"/>
      <c r="CBM426" s="31"/>
      <c r="CBN426" s="46"/>
      <c r="CBO426" s="31"/>
      <c r="CBP426" s="31"/>
      <c r="CBQ426" s="31"/>
      <c r="CBR426" s="31"/>
      <c r="CBS426" s="31"/>
      <c r="CBT426" s="118"/>
      <c r="CBU426" s="19"/>
      <c r="CBV426" s="19"/>
      <c r="CBW426" s="19"/>
      <c r="CBX426" s="31"/>
      <c r="CBY426" s="19"/>
      <c r="CBZ426" s="19"/>
      <c r="CCA426" s="31"/>
      <c r="CCB426" s="31"/>
      <c r="CCC426" s="19"/>
      <c r="CCD426" s="19"/>
      <c r="CCE426" s="19"/>
      <c r="CCF426" s="19"/>
      <c r="CCG426" s="19"/>
      <c r="CCH426" s="19"/>
      <c r="CCI426" s="19"/>
      <c r="CCJ426" s="19"/>
      <c r="CCK426" s="19"/>
      <c r="CCL426" s="31"/>
      <c r="CCM426" s="31"/>
      <c r="CCN426" s="31"/>
      <c r="CCO426" s="31"/>
      <c r="CCP426" s="95"/>
      <c r="CCQ426" s="31"/>
      <c r="CCR426" s="46"/>
      <c r="CCS426" s="31"/>
      <c r="CCT426" s="31"/>
      <c r="CCU426" s="31"/>
      <c r="CCV426" s="31"/>
      <c r="CCW426" s="31"/>
      <c r="CCX426" s="118"/>
      <c r="CCY426" s="19"/>
      <c r="CCZ426" s="19"/>
      <c r="CDA426" s="19"/>
      <c r="CDB426" s="31"/>
      <c r="CDC426" s="19"/>
      <c r="CDD426" s="19"/>
      <c r="CDE426" s="31"/>
      <c r="CDF426" s="31"/>
      <c r="CDG426" s="19"/>
      <c r="CDH426" s="19"/>
      <c r="CDI426" s="19"/>
      <c r="CDJ426" s="19"/>
      <c r="CDK426" s="19"/>
      <c r="CDL426" s="19"/>
      <c r="CDM426" s="19"/>
      <c r="CDN426" s="19"/>
      <c r="CDO426" s="19"/>
      <c r="CDP426" s="31"/>
      <c r="CDQ426" s="31"/>
      <c r="CDR426" s="31"/>
      <c r="CDS426" s="31"/>
      <c r="CDT426" s="95"/>
      <c r="CDU426" s="31"/>
      <c r="CDV426" s="46"/>
      <c r="CDW426" s="31"/>
      <c r="CDX426" s="31"/>
      <c r="CDY426" s="31"/>
      <c r="CDZ426" s="31"/>
      <c r="CEA426" s="31"/>
      <c r="CEB426" s="118"/>
      <c r="CEC426" s="19"/>
      <c r="CED426" s="19"/>
      <c r="CEE426" s="19"/>
      <c r="CEF426" s="31"/>
      <c r="CEG426" s="19"/>
      <c r="CEH426" s="19"/>
      <c r="CEI426" s="31"/>
      <c r="CEJ426" s="31"/>
      <c r="CEK426" s="19"/>
      <c r="CEL426" s="19"/>
      <c r="CEM426" s="19"/>
      <c r="CEN426" s="19"/>
      <c r="CEO426" s="19"/>
      <c r="CEP426" s="19"/>
      <c r="CEQ426" s="19"/>
      <c r="CER426" s="19"/>
      <c r="CES426" s="19"/>
      <c r="CET426" s="31"/>
      <c r="CEU426" s="31"/>
      <c r="CEV426" s="31"/>
      <c r="CEW426" s="31"/>
      <c r="CEX426" s="95"/>
      <c r="CEY426" s="31"/>
      <c r="CEZ426" s="46"/>
      <c r="CFA426" s="31"/>
      <c r="CFB426" s="31"/>
      <c r="CFC426" s="31"/>
      <c r="CFD426" s="31"/>
      <c r="CFE426" s="31"/>
      <c r="CFF426" s="118"/>
      <c r="CFG426" s="19"/>
      <c r="CFH426" s="19"/>
      <c r="CFI426" s="19"/>
      <c r="CFJ426" s="31"/>
      <c r="CFK426" s="19"/>
      <c r="CFL426" s="19"/>
      <c r="CFM426" s="31"/>
      <c r="CFN426" s="31"/>
      <c r="CFO426" s="19"/>
      <c r="CFP426" s="19"/>
      <c r="CFQ426" s="19"/>
      <c r="CFR426" s="19"/>
      <c r="CFS426" s="19"/>
      <c r="CFT426" s="19"/>
      <c r="CFU426" s="19"/>
      <c r="CFV426" s="19"/>
      <c r="CFW426" s="19"/>
      <c r="CFX426" s="31"/>
      <c r="CFY426" s="31"/>
      <c r="CFZ426" s="31"/>
      <c r="CGA426" s="31"/>
      <c r="CGB426" s="95"/>
      <c r="CGC426" s="31"/>
      <c r="CGD426" s="46"/>
      <c r="CGE426" s="31"/>
      <c r="CGF426" s="31"/>
      <c r="CGG426" s="31"/>
      <c r="CGH426" s="31"/>
      <c r="CGI426" s="31"/>
      <c r="CGJ426" s="118"/>
      <c r="CGK426" s="19"/>
      <c r="CGL426" s="19"/>
      <c r="CGM426" s="19"/>
      <c r="CGN426" s="31"/>
      <c r="CGO426" s="19"/>
      <c r="CGP426" s="19"/>
      <c r="CGQ426" s="31"/>
      <c r="CGR426" s="31"/>
      <c r="CGS426" s="19"/>
      <c r="CGT426" s="19"/>
      <c r="CGU426" s="19"/>
      <c r="CGV426" s="19"/>
      <c r="CGW426" s="19"/>
      <c r="CGX426" s="19"/>
      <c r="CGY426" s="19"/>
      <c r="CGZ426" s="19"/>
      <c r="CHA426" s="19"/>
      <c r="CHB426" s="31"/>
      <c r="CHC426" s="31"/>
      <c r="CHD426" s="31"/>
      <c r="CHE426" s="31"/>
      <c r="CHF426" s="95"/>
      <c r="CHG426" s="31"/>
      <c r="CHH426" s="46"/>
      <c r="CHI426" s="31"/>
      <c r="CHJ426" s="31"/>
      <c r="CHK426" s="31"/>
      <c r="CHL426" s="31"/>
      <c r="CHM426" s="31"/>
      <c r="CHN426" s="118"/>
      <c r="CHO426" s="19"/>
      <c r="CHP426" s="19"/>
      <c r="CHQ426" s="19"/>
      <c r="CHR426" s="31"/>
      <c r="CHS426" s="19"/>
      <c r="CHT426" s="19"/>
      <c r="CHU426" s="31"/>
      <c r="CHV426" s="31"/>
      <c r="CHW426" s="19"/>
      <c r="CHX426" s="19"/>
      <c r="CHY426" s="19"/>
      <c r="CHZ426" s="19"/>
      <c r="CIA426" s="19"/>
      <c r="CIB426" s="19"/>
      <c r="CIC426" s="19"/>
      <c r="CID426" s="19"/>
      <c r="CIE426" s="19"/>
      <c r="CIF426" s="31"/>
      <c r="CIG426" s="31"/>
      <c r="CIH426" s="31"/>
      <c r="CII426" s="31"/>
      <c r="CIJ426" s="95"/>
      <c r="CIK426" s="31"/>
      <c r="CIL426" s="46"/>
      <c r="CIM426" s="31"/>
      <c r="CIN426" s="31"/>
      <c r="CIO426" s="31"/>
      <c r="CIP426" s="31"/>
      <c r="CIQ426" s="31"/>
      <c r="CIR426" s="118"/>
      <c r="CIS426" s="19"/>
      <c r="CIT426" s="19"/>
      <c r="CIU426" s="19"/>
      <c r="CIV426" s="31"/>
      <c r="CIW426" s="19"/>
      <c r="CIX426" s="19"/>
      <c r="CIY426" s="31"/>
      <c r="CIZ426" s="31"/>
      <c r="CJA426" s="19"/>
      <c r="CJB426" s="19"/>
      <c r="CJC426" s="19"/>
      <c r="CJD426" s="19"/>
      <c r="CJE426" s="19"/>
      <c r="CJF426" s="19"/>
      <c r="CJG426" s="19"/>
      <c r="CJH426" s="19"/>
      <c r="CJI426" s="19"/>
      <c r="CJJ426" s="31"/>
      <c r="CJK426" s="31"/>
      <c r="CJL426" s="31"/>
      <c r="CJM426" s="31"/>
      <c r="CJN426" s="95"/>
      <c r="CJO426" s="31"/>
      <c r="CJP426" s="46"/>
      <c r="CJQ426" s="31"/>
      <c r="CJR426" s="31"/>
      <c r="CJS426" s="31"/>
      <c r="CJT426" s="31"/>
      <c r="CJU426" s="31"/>
      <c r="CJV426" s="118"/>
      <c r="CJW426" s="19"/>
      <c r="CJX426" s="19"/>
      <c r="CJY426" s="19"/>
      <c r="CJZ426" s="31"/>
      <c r="CKA426" s="19"/>
      <c r="CKB426" s="19"/>
      <c r="CKC426" s="31"/>
      <c r="CKD426" s="31"/>
      <c r="CKE426" s="19"/>
      <c r="CKF426" s="19"/>
      <c r="CKG426" s="19"/>
      <c r="CKH426" s="19"/>
      <c r="CKI426" s="19"/>
      <c r="CKJ426" s="19"/>
      <c r="CKK426" s="19"/>
      <c r="CKL426" s="19"/>
      <c r="CKM426" s="19"/>
      <c r="CKN426" s="31"/>
      <c r="CKO426" s="31"/>
      <c r="CKP426" s="31"/>
      <c r="CKQ426" s="31"/>
      <c r="CKR426" s="95"/>
      <c r="CKS426" s="31"/>
      <c r="CKT426" s="46"/>
      <c r="CKU426" s="31"/>
      <c r="CKV426" s="31"/>
      <c r="CKW426" s="31"/>
      <c r="CKX426" s="31"/>
      <c r="CKY426" s="31"/>
      <c r="CKZ426" s="118"/>
      <c r="CLA426" s="19"/>
      <c r="CLB426" s="19"/>
      <c r="CLC426" s="19"/>
      <c r="CLD426" s="31"/>
      <c r="CLE426" s="19"/>
      <c r="CLF426" s="19"/>
      <c r="CLG426" s="31"/>
      <c r="CLH426" s="31"/>
      <c r="CLI426" s="19"/>
      <c r="CLJ426" s="19"/>
      <c r="CLK426" s="19"/>
      <c r="CLL426" s="19"/>
      <c r="CLM426" s="19"/>
      <c r="CLN426" s="19"/>
      <c r="CLO426" s="19"/>
      <c r="CLP426" s="19"/>
      <c r="CLQ426" s="19"/>
      <c r="CLR426" s="31"/>
      <c r="CLS426" s="31"/>
      <c r="CLT426" s="31"/>
      <c r="CLU426" s="31"/>
      <c r="CLV426" s="95"/>
      <c r="CLW426" s="31"/>
      <c r="CLX426" s="46"/>
      <c r="CLY426" s="31"/>
      <c r="CLZ426" s="31"/>
      <c r="CMA426" s="31"/>
      <c r="CMB426" s="31"/>
      <c r="CMC426" s="31"/>
      <c r="CMD426" s="118"/>
      <c r="CME426" s="19"/>
      <c r="CMF426" s="19"/>
      <c r="CMG426" s="19"/>
      <c r="CMH426" s="31"/>
      <c r="CMI426" s="19"/>
      <c r="CMJ426" s="19"/>
      <c r="CMK426" s="31"/>
      <c r="CML426" s="31"/>
      <c r="CMM426" s="19"/>
      <c r="CMN426" s="19"/>
      <c r="CMO426" s="19"/>
      <c r="CMP426" s="19"/>
      <c r="CMQ426" s="19"/>
      <c r="CMR426" s="19"/>
      <c r="CMS426" s="19"/>
      <c r="CMT426" s="19"/>
      <c r="CMU426" s="19"/>
      <c r="CMV426" s="31"/>
      <c r="CMW426" s="31"/>
      <c r="CMX426" s="31"/>
      <c r="CMY426" s="31"/>
      <c r="CMZ426" s="95"/>
      <c r="CNA426" s="31"/>
      <c r="CNB426" s="46"/>
      <c r="CNC426" s="31"/>
      <c r="CND426" s="31"/>
      <c r="CNE426" s="31"/>
      <c r="CNF426" s="31"/>
      <c r="CNG426" s="31"/>
      <c r="CNH426" s="118"/>
      <c r="CNI426" s="19"/>
      <c r="CNJ426" s="19"/>
      <c r="CNK426" s="19"/>
      <c r="CNL426" s="31"/>
      <c r="CNM426" s="19"/>
      <c r="CNN426" s="19"/>
      <c r="CNO426" s="31"/>
      <c r="CNP426" s="31"/>
      <c r="CNQ426" s="19"/>
      <c r="CNR426" s="19"/>
      <c r="CNS426" s="19"/>
      <c r="CNT426" s="19"/>
      <c r="CNU426" s="19"/>
      <c r="CNV426" s="19"/>
      <c r="CNW426" s="19"/>
      <c r="CNX426" s="19"/>
      <c r="CNY426" s="19"/>
      <c r="CNZ426" s="31"/>
      <c r="COA426" s="31"/>
      <c r="COB426" s="31"/>
      <c r="COC426" s="31"/>
      <c r="COD426" s="95"/>
      <c r="COE426" s="31"/>
      <c r="COF426" s="46"/>
      <c r="COG426" s="31"/>
      <c r="COH426" s="31"/>
      <c r="COI426" s="31"/>
      <c r="COJ426" s="31"/>
      <c r="COK426" s="31"/>
      <c r="COL426" s="118"/>
      <c r="COM426" s="19"/>
      <c r="CON426" s="19"/>
      <c r="COO426" s="19"/>
      <c r="COP426" s="31"/>
      <c r="COQ426" s="19"/>
      <c r="COR426" s="19"/>
      <c r="COS426" s="31"/>
      <c r="COT426" s="31"/>
      <c r="COU426" s="19"/>
      <c r="COV426" s="19"/>
      <c r="COW426" s="19"/>
      <c r="COX426" s="19"/>
      <c r="COY426" s="19"/>
      <c r="COZ426" s="19"/>
      <c r="CPA426" s="19"/>
      <c r="CPB426" s="19"/>
      <c r="CPC426" s="19"/>
      <c r="CPD426" s="31"/>
      <c r="CPE426" s="31"/>
      <c r="CPF426" s="31"/>
      <c r="CPG426" s="31"/>
      <c r="CPH426" s="95"/>
      <c r="CPI426" s="31"/>
      <c r="CPJ426" s="46"/>
      <c r="CPK426" s="31"/>
      <c r="CPL426" s="31"/>
      <c r="CPM426" s="31"/>
      <c r="CPN426" s="31"/>
      <c r="CPO426" s="31"/>
      <c r="CPP426" s="118"/>
      <c r="CPQ426" s="19"/>
      <c r="CPR426" s="19"/>
      <c r="CPS426" s="19"/>
      <c r="CPT426" s="31"/>
      <c r="CPU426" s="19"/>
      <c r="CPV426" s="19"/>
      <c r="CPW426" s="31"/>
      <c r="CPX426" s="31"/>
      <c r="CPY426" s="19"/>
      <c r="CPZ426" s="19"/>
      <c r="CQA426" s="19"/>
      <c r="CQB426" s="19"/>
      <c r="CQC426" s="19"/>
      <c r="CQD426" s="19"/>
      <c r="CQE426" s="19"/>
      <c r="CQF426" s="19"/>
      <c r="CQG426" s="19"/>
      <c r="CQH426" s="31"/>
      <c r="CQI426" s="31"/>
      <c r="CQJ426" s="31"/>
      <c r="CQK426" s="31"/>
      <c r="CQL426" s="95"/>
      <c r="CQM426" s="31"/>
      <c r="CQN426" s="46"/>
      <c r="CQO426" s="31"/>
      <c r="CQP426" s="31"/>
      <c r="CQQ426" s="31"/>
      <c r="CQR426" s="31"/>
      <c r="CQS426" s="31"/>
      <c r="CQT426" s="118"/>
      <c r="CQU426" s="19"/>
      <c r="CQV426" s="19"/>
      <c r="CQW426" s="19"/>
      <c r="CQX426" s="31"/>
      <c r="CQY426" s="19"/>
      <c r="CQZ426" s="19"/>
      <c r="CRA426" s="31"/>
      <c r="CRB426" s="31"/>
      <c r="CRC426" s="19"/>
      <c r="CRD426" s="19"/>
      <c r="CRE426" s="19"/>
      <c r="CRF426" s="19"/>
      <c r="CRG426" s="19"/>
      <c r="CRH426" s="19"/>
      <c r="CRI426" s="19"/>
      <c r="CRJ426" s="19"/>
      <c r="CRK426" s="19"/>
      <c r="CRL426" s="31"/>
      <c r="CRM426" s="31"/>
      <c r="CRN426" s="31"/>
      <c r="CRO426" s="31"/>
      <c r="CRP426" s="95"/>
      <c r="CRQ426" s="31"/>
      <c r="CRR426" s="46"/>
      <c r="CRS426" s="31"/>
      <c r="CRT426" s="31"/>
      <c r="CRU426" s="31"/>
      <c r="CRV426" s="31"/>
      <c r="CRW426" s="31"/>
      <c r="CRX426" s="118"/>
      <c r="CRY426" s="19"/>
      <c r="CRZ426" s="19"/>
      <c r="CSA426" s="19"/>
      <c r="CSB426" s="31"/>
      <c r="CSC426" s="19"/>
      <c r="CSD426" s="19"/>
      <c r="CSE426" s="31"/>
      <c r="CSF426" s="31"/>
      <c r="CSG426" s="19"/>
      <c r="CSH426" s="19"/>
      <c r="CSI426" s="19"/>
      <c r="CSJ426" s="19"/>
      <c r="CSK426" s="19"/>
      <c r="CSL426" s="19"/>
      <c r="CSM426" s="19"/>
      <c r="CSN426" s="19"/>
      <c r="CSO426" s="19"/>
      <c r="CSP426" s="31"/>
      <c r="CSQ426" s="31"/>
      <c r="CSR426" s="31"/>
      <c r="CSS426" s="31"/>
      <c r="CST426" s="95"/>
      <c r="CSU426" s="31"/>
      <c r="CSV426" s="46"/>
      <c r="CSW426" s="31"/>
      <c r="CSX426" s="31"/>
      <c r="CSY426" s="31"/>
      <c r="CSZ426" s="31"/>
      <c r="CTA426" s="31"/>
      <c r="CTB426" s="118"/>
      <c r="CTC426" s="19"/>
      <c r="CTD426" s="19"/>
      <c r="CTE426" s="19"/>
      <c r="CTF426" s="31"/>
      <c r="CTG426" s="19"/>
      <c r="CTH426" s="19"/>
      <c r="CTI426" s="31"/>
      <c r="CTJ426" s="31"/>
      <c r="CTK426" s="19"/>
      <c r="CTL426" s="19"/>
      <c r="CTM426" s="19"/>
      <c r="CTN426" s="19"/>
      <c r="CTO426" s="19"/>
      <c r="CTP426" s="19"/>
      <c r="CTQ426" s="19"/>
      <c r="CTR426" s="19"/>
      <c r="CTS426" s="19"/>
      <c r="CTT426" s="31"/>
      <c r="CTU426" s="31"/>
      <c r="CTV426" s="31"/>
      <c r="CTW426" s="31"/>
      <c r="CTX426" s="95"/>
      <c r="CTY426" s="31"/>
      <c r="CTZ426" s="46"/>
      <c r="CUA426" s="31"/>
      <c r="CUB426" s="31"/>
      <c r="CUC426" s="31"/>
      <c r="CUD426" s="31"/>
      <c r="CUE426" s="31"/>
      <c r="CUF426" s="118"/>
      <c r="CUG426" s="19"/>
      <c r="CUH426" s="19"/>
      <c r="CUI426" s="19"/>
      <c r="CUJ426" s="31"/>
      <c r="CUK426" s="19"/>
      <c r="CUL426" s="19"/>
      <c r="CUM426" s="31"/>
      <c r="CUN426" s="31"/>
      <c r="CUO426" s="19"/>
      <c r="CUP426" s="19"/>
      <c r="CUQ426" s="19"/>
      <c r="CUR426" s="19"/>
      <c r="CUS426" s="19"/>
      <c r="CUT426" s="19"/>
      <c r="CUU426" s="19"/>
      <c r="CUV426" s="19"/>
      <c r="CUW426" s="19"/>
      <c r="CUX426" s="31"/>
      <c r="CUY426" s="31"/>
      <c r="CUZ426" s="31"/>
      <c r="CVA426" s="31"/>
      <c r="CVB426" s="95"/>
      <c r="CVC426" s="31"/>
      <c r="CVD426" s="46"/>
      <c r="CVE426" s="31"/>
      <c r="CVF426" s="31"/>
      <c r="CVG426" s="31"/>
      <c r="CVH426" s="31"/>
      <c r="CVI426" s="31"/>
      <c r="CVJ426" s="118"/>
      <c r="CVK426" s="19"/>
      <c r="CVL426" s="19"/>
      <c r="CVM426" s="19"/>
      <c r="CVN426" s="31"/>
      <c r="CVO426" s="19"/>
      <c r="CVP426" s="19"/>
      <c r="CVQ426" s="31"/>
      <c r="CVR426" s="31"/>
      <c r="CVS426" s="19"/>
      <c r="CVT426" s="19"/>
      <c r="CVU426" s="19"/>
      <c r="CVV426" s="19"/>
      <c r="CVW426" s="19"/>
      <c r="CVX426" s="19"/>
      <c r="CVY426" s="19"/>
      <c r="CVZ426" s="19"/>
      <c r="CWA426" s="19"/>
      <c r="CWB426" s="31"/>
      <c r="CWC426" s="31"/>
      <c r="CWD426" s="31"/>
      <c r="CWE426" s="31"/>
      <c r="CWF426" s="95"/>
      <c r="CWG426" s="31"/>
      <c r="CWH426" s="46"/>
      <c r="CWI426" s="31"/>
      <c r="CWJ426" s="31"/>
      <c r="CWK426" s="31"/>
      <c r="CWL426" s="31"/>
      <c r="CWM426" s="31"/>
      <c r="CWN426" s="118"/>
      <c r="CWO426" s="19"/>
      <c r="CWP426" s="19"/>
      <c r="CWQ426" s="19"/>
      <c r="CWR426" s="31"/>
      <c r="CWS426" s="19"/>
      <c r="CWT426" s="19"/>
      <c r="CWU426" s="31"/>
      <c r="CWV426" s="31"/>
      <c r="CWW426" s="19"/>
      <c r="CWX426" s="19"/>
      <c r="CWY426" s="19"/>
      <c r="CWZ426" s="19"/>
      <c r="CXA426" s="19"/>
      <c r="CXB426" s="19"/>
      <c r="CXC426" s="19"/>
      <c r="CXD426" s="19"/>
      <c r="CXE426" s="19"/>
      <c r="CXF426" s="31"/>
      <c r="CXG426" s="31"/>
      <c r="CXH426" s="31"/>
      <c r="CXI426" s="31"/>
      <c r="CXJ426" s="95"/>
      <c r="CXK426" s="31"/>
      <c r="CXL426" s="46"/>
      <c r="CXM426" s="31"/>
      <c r="CXN426" s="31"/>
      <c r="CXO426" s="31"/>
      <c r="CXP426" s="31"/>
      <c r="CXQ426" s="31"/>
      <c r="CXR426" s="118"/>
      <c r="CXS426" s="19"/>
      <c r="CXT426" s="19"/>
      <c r="CXU426" s="19"/>
      <c r="CXV426" s="31"/>
      <c r="CXW426" s="19"/>
      <c r="CXX426" s="19"/>
      <c r="CXY426" s="31"/>
      <c r="CXZ426" s="31"/>
      <c r="CYA426" s="19"/>
      <c r="CYB426" s="19"/>
      <c r="CYC426" s="19"/>
      <c r="CYD426" s="19"/>
      <c r="CYE426" s="19"/>
      <c r="CYF426" s="19"/>
      <c r="CYG426" s="19"/>
      <c r="CYH426" s="19"/>
      <c r="CYI426" s="19"/>
      <c r="CYJ426" s="31"/>
      <c r="CYK426" s="31"/>
      <c r="CYL426" s="31"/>
      <c r="CYM426" s="31"/>
      <c r="CYN426" s="95"/>
      <c r="CYO426" s="31"/>
      <c r="CYP426" s="46"/>
      <c r="CYQ426" s="31"/>
      <c r="CYR426" s="31"/>
      <c r="CYS426" s="31"/>
      <c r="CYT426" s="31"/>
      <c r="CYU426" s="31"/>
      <c r="CYV426" s="118"/>
      <c r="CYW426" s="19"/>
      <c r="CYX426" s="19"/>
      <c r="CYY426" s="19"/>
      <c r="CYZ426" s="31"/>
      <c r="CZA426" s="19"/>
      <c r="CZB426" s="19"/>
      <c r="CZC426" s="31"/>
      <c r="CZD426" s="31"/>
      <c r="CZE426" s="19"/>
      <c r="CZF426" s="19"/>
      <c r="CZG426" s="19"/>
      <c r="CZH426" s="19"/>
      <c r="CZI426" s="19"/>
      <c r="CZJ426" s="19"/>
      <c r="CZK426" s="19"/>
      <c r="CZL426" s="19"/>
      <c r="CZM426" s="19"/>
      <c r="CZN426" s="31"/>
      <c r="CZO426" s="31"/>
      <c r="CZP426" s="31"/>
      <c r="CZQ426" s="31"/>
      <c r="CZR426" s="95"/>
      <c r="CZS426" s="31"/>
      <c r="CZT426" s="46"/>
      <c r="CZU426" s="31"/>
      <c r="CZV426" s="31"/>
      <c r="CZW426" s="31"/>
      <c r="CZX426" s="31"/>
      <c r="CZY426" s="31"/>
      <c r="CZZ426" s="118"/>
      <c r="DAA426" s="19"/>
      <c r="DAB426" s="19"/>
      <c r="DAC426" s="19"/>
      <c r="DAD426" s="31"/>
      <c r="DAE426" s="19"/>
      <c r="DAF426" s="19"/>
      <c r="DAG426" s="31"/>
      <c r="DAH426" s="31"/>
      <c r="DAI426" s="19"/>
      <c r="DAJ426" s="19"/>
      <c r="DAK426" s="19"/>
      <c r="DAL426" s="19"/>
      <c r="DAM426" s="19"/>
      <c r="DAN426" s="19"/>
      <c r="DAO426" s="19"/>
      <c r="DAP426" s="19"/>
      <c r="DAQ426" s="19"/>
      <c r="DAR426" s="31"/>
      <c r="DAS426" s="31"/>
      <c r="DAT426" s="31"/>
      <c r="DAU426" s="31"/>
      <c r="DAV426" s="95"/>
      <c r="DAW426" s="31"/>
      <c r="DAX426" s="46"/>
      <c r="DAY426" s="31"/>
      <c r="DAZ426" s="31"/>
      <c r="DBA426" s="31"/>
      <c r="DBB426" s="31"/>
      <c r="DBC426" s="31"/>
      <c r="DBD426" s="118"/>
      <c r="DBE426" s="19"/>
      <c r="DBF426" s="19"/>
      <c r="DBG426" s="19"/>
      <c r="DBH426" s="31"/>
      <c r="DBI426" s="19"/>
      <c r="DBJ426" s="19"/>
      <c r="DBK426" s="31"/>
      <c r="DBL426" s="31"/>
      <c r="DBM426" s="19"/>
      <c r="DBN426" s="19"/>
      <c r="DBO426" s="19"/>
      <c r="DBP426" s="19"/>
      <c r="DBQ426" s="19"/>
      <c r="DBR426" s="19"/>
      <c r="DBS426" s="19"/>
      <c r="DBT426" s="19"/>
      <c r="DBU426" s="19"/>
      <c r="DBV426" s="31"/>
      <c r="DBW426" s="31"/>
      <c r="DBX426" s="31"/>
      <c r="DBY426" s="31"/>
      <c r="DBZ426" s="95"/>
      <c r="DCA426" s="31"/>
      <c r="DCB426" s="46"/>
      <c r="DCC426" s="31"/>
      <c r="DCD426" s="31"/>
      <c r="DCE426" s="31"/>
      <c r="DCF426" s="31"/>
      <c r="DCG426" s="31"/>
      <c r="DCH426" s="118"/>
      <c r="DCI426" s="19"/>
      <c r="DCJ426" s="19"/>
      <c r="DCK426" s="19"/>
      <c r="DCL426" s="31"/>
      <c r="DCM426" s="19"/>
      <c r="DCN426" s="19"/>
      <c r="DCO426" s="31"/>
      <c r="DCP426" s="31"/>
      <c r="DCQ426" s="19"/>
      <c r="DCR426" s="19"/>
      <c r="DCS426" s="19"/>
      <c r="DCT426" s="19"/>
      <c r="DCU426" s="19"/>
      <c r="DCV426" s="19"/>
      <c r="DCW426" s="19"/>
      <c r="DCX426" s="19"/>
      <c r="DCY426" s="19"/>
      <c r="DCZ426" s="31"/>
      <c r="DDA426" s="31"/>
      <c r="DDB426" s="31"/>
      <c r="DDC426" s="31"/>
      <c r="DDD426" s="95"/>
      <c r="DDE426" s="31"/>
      <c r="DDF426" s="46"/>
      <c r="DDG426" s="31"/>
      <c r="DDH426" s="31"/>
      <c r="DDI426" s="31"/>
      <c r="DDJ426" s="31"/>
      <c r="DDK426" s="31"/>
      <c r="DDL426" s="118"/>
      <c r="DDM426" s="19"/>
      <c r="DDN426" s="19"/>
      <c r="DDO426" s="19"/>
      <c r="DDP426" s="31"/>
      <c r="DDQ426" s="19"/>
      <c r="DDR426" s="19"/>
      <c r="DDS426" s="31"/>
      <c r="DDT426" s="31"/>
      <c r="DDU426" s="19"/>
      <c r="DDV426" s="19"/>
      <c r="DDW426" s="19"/>
      <c r="DDX426" s="19"/>
      <c r="DDY426" s="19"/>
      <c r="DDZ426" s="19"/>
      <c r="DEA426" s="19"/>
      <c r="DEB426" s="19"/>
      <c r="DEC426" s="19"/>
      <c r="DED426" s="31"/>
      <c r="DEE426" s="31"/>
      <c r="DEF426" s="31"/>
      <c r="DEG426" s="31"/>
      <c r="DEH426" s="95"/>
      <c r="DEI426" s="31"/>
      <c r="DEJ426" s="46"/>
      <c r="DEK426" s="31"/>
      <c r="DEL426" s="31"/>
      <c r="DEM426" s="31"/>
      <c r="DEN426" s="31"/>
      <c r="DEO426" s="31"/>
      <c r="DEP426" s="118"/>
      <c r="DEQ426" s="19"/>
      <c r="DER426" s="19"/>
      <c r="DES426" s="19"/>
      <c r="DET426" s="31"/>
      <c r="DEU426" s="19"/>
      <c r="DEV426" s="19"/>
      <c r="DEW426" s="31"/>
      <c r="DEX426" s="31"/>
      <c r="DEY426" s="19"/>
      <c r="DEZ426" s="19"/>
      <c r="DFA426" s="19"/>
      <c r="DFB426" s="19"/>
      <c r="DFC426" s="19"/>
      <c r="DFD426" s="19"/>
      <c r="DFE426" s="19"/>
      <c r="DFF426" s="19"/>
      <c r="DFG426" s="19"/>
      <c r="DFH426" s="31"/>
      <c r="DFI426" s="31"/>
      <c r="DFJ426" s="31"/>
      <c r="DFK426" s="31"/>
      <c r="DFL426" s="95"/>
      <c r="DFM426" s="31"/>
      <c r="DFN426" s="46"/>
      <c r="DFO426" s="31"/>
      <c r="DFP426" s="31"/>
      <c r="DFQ426" s="31"/>
      <c r="DFR426" s="31"/>
      <c r="DFS426" s="31"/>
      <c r="DFT426" s="118"/>
      <c r="DFU426" s="19"/>
      <c r="DFV426" s="19"/>
      <c r="DFW426" s="19"/>
      <c r="DFX426" s="31"/>
      <c r="DFY426" s="19"/>
      <c r="DFZ426" s="19"/>
      <c r="DGA426" s="31"/>
      <c r="DGB426" s="31"/>
      <c r="DGC426" s="19"/>
      <c r="DGD426" s="19"/>
      <c r="DGE426" s="19"/>
      <c r="DGF426" s="19"/>
      <c r="DGG426" s="19"/>
      <c r="DGH426" s="19"/>
      <c r="DGI426" s="19"/>
      <c r="DGJ426" s="19"/>
      <c r="DGK426" s="19"/>
      <c r="DGL426" s="31"/>
      <c r="DGM426" s="31"/>
      <c r="DGN426" s="31"/>
      <c r="DGO426" s="31"/>
      <c r="DGP426" s="95"/>
      <c r="DGQ426" s="31"/>
      <c r="DGR426" s="46"/>
      <c r="DGS426" s="31"/>
      <c r="DGT426" s="31"/>
      <c r="DGU426" s="31"/>
      <c r="DGV426" s="31"/>
      <c r="DGW426" s="31"/>
      <c r="DGX426" s="118"/>
      <c r="DGY426" s="19"/>
      <c r="DGZ426" s="19"/>
      <c r="DHA426" s="19"/>
      <c r="DHB426" s="31"/>
      <c r="DHC426" s="19"/>
      <c r="DHD426" s="19"/>
      <c r="DHE426" s="31"/>
      <c r="DHF426" s="31"/>
      <c r="DHG426" s="19"/>
      <c r="DHH426" s="19"/>
      <c r="DHI426" s="19"/>
      <c r="DHJ426" s="19"/>
      <c r="DHK426" s="19"/>
      <c r="DHL426" s="19"/>
      <c r="DHM426" s="19"/>
      <c r="DHN426" s="19"/>
      <c r="DHO426" s="19"/>
      <c r="DHP426" s="31"/>
      <c r="DHQ426" s="31"/>
      <c r="DHR426" s="31"/>
      <c r="DHS426" s="31"/>
      <c r="DHT426" s="95"/>
      <c r="DHU426" s="31"/>
      <c r="DHV426" s="46"/>
      <c r="DHW426" s="31"/>
      <c r="DHX426" s="31"/>
      <c r="DHY426" s="31"/>
      <c r="DHZ426" s="31"/>
      <c r="DIA426" s="31"/>
      <c r="DIB426" s="118"/>
      <c r="DIC426" s="19"/>
      <c r="DID426" s="19"/>
      <c r="DIE426" s="19"/>
      <c r="DIF426" s="31"/>
      <c r="DIG426" s="19"/>
      <c r="DIH426" s="19"/>
      <c r="DII426" s="31"/>
      <c r="DIJ426" s="31"/>
      <c r="DIK426" s="19"/>
      <c r="DIL426" s="19"/>
      <c r="DIM426" s="19"/>
      <c r="DIN426" s="19"/>
      <c r="DIO426" s="19"/>
      <c r="DIP426" s="19"/>
      <c r="DIQ426" s="19"/>
      <c r="DIR426" s="19"/>
      <c r="DIS426" s="19"/>
      <c r="DIT426" s="31"/>
      <c r="DIU426" s="31"/>
      <c r="DIV426" s="31"/>
      <c r="DIW426" s="31"/>
      <c r="DIX426" s="95"/>
      <c r="DIY426" s="31"/>
      <c r="DIZ426" s="46"/>
      <c r="DJA426" s="31"/>
      <c r="DJB426" s="31"/>
      <c r="DJC426" s="31"/>
      <c r="DJD426" s="31"/>
      <c r="DJE426" s="31"/>
      <c r="DJF426" s="118"/>
      <c r="DJG426" s="19"/>
      <c r="DJH426" s="19"/>
      <c r="DJI426" s="19"/>
      <c r="DJJ426" s="31"/>
      <c r="DJK426" s="19"/>
      <c r="DJL426" s="19"/>
      <c r="DJM426" s="31"/>
      <c r="DJN426" s="31"/>
      <c r="DJO426" s="19"/>
      <c r="DJP426" s="19"/>
      <c r="DJQ426" s="19"/>
      <c r="DJR426" s="19"/>
      <c r="DJS426" s="19"/>
      <c r="DJT426" s="19"/>
      <c r="DJU426" s="19"/>
      <c r="DJV426" s="19"/>
      <c r="DJW426" s="19"/>
      <c r="DJX426" s="31"/>
      <c r="DJY426" s="31"/>
      <c r="DJZ426" s="31"/>
      <c r="DKA426" s="31"/>
      <c r="DKB426" s="95"/>
      <c r="DKC426" s="31"/>
      <c r="DKD426" s="46"/>
      <c r="DKE426" s="31"/>
      <c r="DKF426" s="31"/>
      <c r="DKG426" s="31"/>
      <c r="DKH426" s="31"/>
      <c r="DKI426" s="31"/>
      <c r="DKJ426" s="118"/>
      <c r="DKK426" s="19"/>
      <c r="DKL426" s="19"/>
      <c r="DKM426" s="19"/>
      <c r="DKN426" s="31"/>
      <c r="DKO426" s="19"/>
      <c r="DKP426" s="19"/>
      <c r="DKQ426" s="31"/>
      <c r="DKR426" s="31"/>
      <c r="DKS426" s="19"/>
      <c r="DKT426" s="19"/>
      <c r="DKU426" s="19"/>
      <c r="DKV426" s="19"/>
      <c r="DKW426" s="19"/>
      <c r="DKX426" s="19"/>
      <c r="DKY426" s="19"/>
      <c r="DKZ426" s="19"/>
      <c r="DLA426" s="19"/>
      <c r="DLB426" s="31"/>
      <c r="DLC426" s="31"/>
      <c r="DLD426" s="31"/>
      <c r="DLE426" s="31"/>
      <c r="DLF426" s="95"/>
      <c r="DLG426" s="31"/>
      <c r="DLH426" s="46"/>
      <c r="DLI426" s="31"/>
      <c r="DLJ426" s="31"/>
      <c r="DLK426" s="31"/>
      <c r="DLL426" s="31"/>
      <c r="DLM426" s="31"/>
      <c r="DLN426" s="118"/>
      <c r="DLO426" s="19"/>
      <c r="DLP426" s="19"/>
      <c r="DLQ426" s="19"/>
      <c r="DLR426" s="31"/>
      <c r="DLS426" s="19"/>
      <c r="DLT426" s="19"/>
      <c r="DLU426" s="31"/>
      <c r="DLV426" s="31"/>
      <c r="DLW426" s="19"/>
      <c r="DLX426" s="19"/>
      <c r="DLY426" s="19"/>
      <c r="DLZ426" s="19"/>
      <c r="DMA426" s="19"/>
      <c r="DMB426" s="19"/>
      <c r="DMC426" s="19"/>
      <c r="DMD426" s="19"/>
      <c r="DME426" s="19"/>
      <c r="DMF426" s="31"/>
      <c r="DMG426" s="31"/>
      <c r="DMH426" s="31"/>
      <c r="DMI426" s="31"/>
      <c r="DMJ426" s="95"/>
      <c r="DMK426" s="31"/>
      <c r="DML426" s="46"/>
      <c r="DMM426" s="31"/>
      <c r="DMN426" s="31"/>
      <c r="DMO426" s="31"/>
      <c r="DMP426" s="31"/>
      <c r="DMQ426" s="31"/>
      <c r="DMR426" s="118"/>
      <c r="DMS426" s="19"/>
      <c r="DMT426" s="19"/>
      <c r="DMU426" s="19"/>
      <c r="DMV426" s="31"/>
      <c r="DMW426" s="19"/>
      <c r="DMX426" s="19"/>
      <c r="DMY426" s="31"/>
      <c r="DMZ426" s="31"/>
      <c r="DNA426" s="19"/>
      <c r="DNB426" s="19"/>
      <c r="DNC426" s="19"/>
      <c r="DND426" s="19"/>
      <c r="DNE426" s="19"/>
      <c r="DNF426" s="19"/>
      <c r="DNG426" s="19"/>
      <c r="DNH426" s="19"/>
      <c r="DNI426" s="19"/>
      <c r="DNJ426" s="31"/>
      <c r="DNK426" s="31"/>
      <c r="DNL426" s="31"/>
      <c r="DNM426" s="31"/>
      <c r="DNN426" s="95"/>
      <c r="DNO426" s="31"/>
      <c r="DNP426" s="46"/>
      <c r="DNQ426" s="31"/>
      <c r="DNR426" s="31"/>
      <c r="DNS426" s="31"/>
      <c r="DNT426" s="31"/>
      <c r="DNU426" s="31"/>
      <c r="DNV426" s="118"/>
      <c r="DNW426" s="19"/>
      <c r="DNX426" s="19"/>
      <c r="DNY426" s="19"/>
      <c r="DNZ426" s="31"/>
      <c r="DOA426" s="19"/>
      <c r="DOB426" s="19"/>
      <c r="DOC426" s="31"/>
      <c r="DOD426" s="31"/>
      <c r="DOE426" s="19"/>
      <c r="DOF426" s="19"/>
      <c r="DOG426" s="19"/>
      <c r="DOH426" s="19"/>
      <c r="DOI426" s="19"/>
      <c r="DOJ426" s="19"/>
      <c r="DOK426" s="19"/>
      <c r="DOL426" s="19"/>
      <c r="DOM426" s="19"/>
      <c r="DON426" s="31"/>
      <c r="DOO426" s="31"/>
      <c r="DOP426" s="31"/>
      <c r="DOQ426" s="31"/>
      <c r="DOR426" s="95"/>
      <c r="DOS426" s="31"/>
      <c r="DOT426" s="46"/>
      <c r="DOU426" s="31"/>
      <c r="DOV426" s="31"/>
      <c r="DOW426" s="31"/>
      <c r="DOX426" s="31"/>
      <c r="DOY426" s="31"/>
      <c r="DOZ426" s="118"/>
      <c r="DPA426" s="19"/>
      <c r="DPB426" s="19"/>
      <c r="DPC426" s="19"/>
      <c r="DPD426" s="31"/>
      <c r="DPE426" s="19"/>
      <c r="DPF426" s="19"/>
      <c r="DPG426" s="31"/>
      <c r="DPH426" s="31"/>
      <c r="DPI426" s="19"/>
      <c r="DPJ426" s="19"/>
      <c r="DPK426" s="19"/>
      <c r="DPL426" s="19"/>
      <c r="DPM426" s="19"/>
      <c r="DPN426" s="19"/>
      <c r="DPO426" s="19"/>
      <c r="DPP426" s="19"/>
      <c r="DPQ426" s="19"/>
      <c r="DPR426" s="31"/>
      <c r="DPS426" s="31"/>
      <c r="DPT426" s="31"/>
      <c r="DPU426" s="31"/>
      <c r="DPV426" s="95"/>
      <c r="DPW426" s="31"/>
      <c r="DPX426" s="46"/>
      <c r="DPY426" s="31"/>
      <c r="DPZ426" s="31"/>
      <c r="DQA426" s="31"/>
      <c r="DQB426" s="31"/>
      <c r="DQC426" s="31"/>
      <c r="DQD426" s="118"/>
      <c r="DQE426" s="19"/>
      <c r="DQF426" s="19"/>
      <c r="DQG426" s="19"/>
      <c r="DQH426" s="31"/>
      <c r="DQI426" s="19"/>
      <c r="DQJ426" s="19"/>
      <c r="DQK426" s="31"/>
      <c r="DQL426" s="31"/>
      <c r="DQM426" s="19"/>
      <c r="DQN426" s="19"/>
      <c r="DQO426" s="19"/>
      <c r="DQP426" s="19"/>
      <c r="DQQ426" s="19"/>
      <c r="DQR426" s="19"/>
      <c r="DQS426" s="19"/>
      <c r="DQT426" s="19"/>
      <c r="DQU426" s="19"/>
      <c r="DQV426" s="31"/>
      <c r="DQW426" s="31"/>
      <c r="DQX426" s="31"/>
      <c r="DQY426" s="31"/>
      <c r="DQZ426" s="95"/>
      <c r="DRA426" s="31"/>
      <c r="DRB426" s="46"/>
      <c r="DRC426" s="31"/>
      <c r="DRD426" s="31"/>
      <c r="DRE426" s="31"/>
      <c r="DRF426" s="31"/>
      <c r="DRG426" s="31"/>
      <c r="DRH426" s="118"/>
      <c r="DRI426" s="19"/>
      <c r="DRJ426" s="19"/>
      <c r="DRK426" s="19"/>
      <c r="DRL426" s="31"/>
      <c r="DRM426" s="19"/>
      <c r="DRN426" s="19"/>
      <c r="DRO426" s="31"/>
      <c r="DRP426" s="31"/>
      <c r="DRQ426" s="19"/>
      <c r="DRR426" s="19"/>
      <c r="DRS426" s="19"/>
      <c r="DRT426" s="19"/>
      <c r="DRU426" s="19"/>
      <c r="DRV426" s="19"/>
      <c r="DRW426" s="19"/>
      <c r="DRX426" s="19"/>
      <c r="DRY426" s="19"/>
      <c r="DRZ426" s="31"/>
      <c r="DSA426" s="31"/>
      <c r="DSB426" s="31"/>
      <c r="DSC426" s="31"/>
      <c r="DSD426" s="95"/>
      <c r="DSE426" s="31"/>
      <c r="DSF426" s="46"/>
      <c r="DSG426" s="31"/>
      <c r="DSH426" s="31"/>
      <c r="DSI426" s="31"/>
      <c r="DSJ426" s="31"/>
      <c r="DSK426" s="31"/>
      <c r="DSL426" s="118"/>
      <c r="DSM426" s="19"/>
      <c r="DSN426" s="19"/>
      <c r="DSO426" s="19"/>
      <c r="DSP426" s="31"/>
      <c r="DSQ426" s="19"/>
      <c r="DSR426" s="19"/>
      <c r="DSS426" s="31"/>
      <c r="DST426" s="31"/>
      <c r="DSU426" s="19"/>
      <c r="DSV426" s="19"/>
      <c r="DSW426" s="19"/>
      <c r="DSX426" s="19"/>
      <c r="DSY426" s="19"/>
      <c r="DSZ426" s="19"/>
      <c r="DTA426" s="19"/>
      <c r="DTB426" s="19"/>
      <c r="DTC426" s="19"/>
      <c r="DTD426" s="31"/>
      <c r="DTE426" s="31"/>
      <c r="DTF426" s="31"/>
      <c r="DTG426" s="31"/>
      <c r="DTH426" s="95"/>
      <c r="DTI426" s="31"/>
      <c r="DTJ426" s="46"/>
      <c r="DTK426" s="31"/>
      <c r="DTL426" s="31"/>
      <c r="DTM426" s="31"/>
      <c r="DTN426" s="31"/>
      <c r="DTO426" s="31"/>
      <c r="DTP426" s="118"/>
      <c r="DTQ426" s="19"/>
      <c r="DTR426" s="19"/>
      <c r="DTS426" s="19"/>
      <c r="DTT426" s="31"/>
      <c r="DTU426" s="19"/>
      <c r="DTV426" s="19"/>
      <c r="DTW426" s="31"/>
      <c r="DTX426" s="31"/>
      <c r="DTY426" s="19"/>
      <c r="DTZ426" s="19"/>
      <c r="DUA426" s="19"/>
      <c r="DUB426" s="19"/>
      <c r="DUC426" s="19"/>
      <c r="DUD426" s="19"/>
      <c r="DUE426" s="19"/>
      <c r="DUF426" s="19"/>
      <c r="DUG426" s="19"/>
      <c r="DUH426" s="31"/>
      <c r="DUI426" s="31"/>
      <c r="DUJ426" s="31"/>
      <c r="DUK426" s="31"/>
      <c r="DUL426" s="95"/>
      <c r="DUM426" s="31"/>
      <c r="DUN426" s="46"/>
      <c r="DUO426" s="31"/>
      <c r="DUP426" s="31"/>
      <c r="DUQ426" s="31"/>
      <c r="DUR426" s="31"/>
      <c r="DUS426" s="31"/>
      <c r="DUT426" s="118"/>
      <c r="DUU426" s="19"/>
      <c r="DUV426" s="19"/>
      <c r="DUW426" s="19"/>
      <c r="DUX426" s="31"/>
      <c r="DUY426" s="19"/>
      <c r="DUZ426" s="19"/>
      <c r="DVA426" s="31"/>
      <c r="DVB426" s="31"/>
      <c r="DVC426" s="19"/>
      <c r="DVD426" s="19"/>
      <c r="DVE426" s="19"/>
      <c r="DVF426" s="19"/>
      <c r="DVG426" s="19"/>
      <c r="DVH426" s="19"/>
      <c r="DVI426" s="19"/>
      <c r="DVJ426" s="19"/>
      <c r="DVK426" s="19"/>
      <c r="DVL426" s="31"/>
      <c r="DVM426" s="31"/>
      <c r="DVN426" s="31"/>
      <c r="DVO426" s="31"/>
      <c r="DVP426" s="95"/>
      <c r="DVQ426" s="31"/>
      <c r="DVR426" s="46"/>
      <c r="DVS426" s="31"/>
      <c r="DVT426" s="31"/>
      <c r="DVU426" s="31"/>
      <c r="DVV426" s="31"/>
      <c r="DVW426" s="31"/>
      <c r="DVX426" s="118"/>
      <c r="DVY426" s="19"/>
      <c r="DVZ426" s="19"/>
      <c r="DWA426" s="19"/>
      <c r="DWB426" s="31"/>
      <c r="DWC426" s="19"/>
      <c r="DWD426" s="19"/>
      <c r="DWE426" s="31"/>
      <c r="DWF426" s="31"/>
      <c r="DWG426" s="19"/>
      <c r="DWH426" s="19"/>
      <c r="DWI426" s="19"/>
      <c r="DWJ426" s="19"/>
      <c r="DWK426" s="19"/>
      <c r="DWL426" s="19"/>
      <c r="DWM426" s="19"/>
      <c r="DWN426" s="19"/>
      <c r="DWO426" s="19"/>
      <c r="DWP426" s="31"/>
      <c r="DWQ426" s="31"/>
      <c r="DWR426" s="31"/>
      <c r="DWS426" s="31"/>
      <c r="DWT426" s="95"/>
      <c r="DWU426" s="31"/>
      <c r="DWV426" s="46"/>
      <c r="DWW426" s="31"/>
      <c r="DWX426" s="31"/>
      <c r="DWY426" s="31"/>
      <c r="DWZ426" s="31"/>
      <c r="DXA426" s="31"/>
      <c r="DXB426" s="118"/>
      <c r="DXC426" s="19"/>
      <c r="DXD426" s="19"/>
      <c r="DXE426" s="19"/>
      <c r="DXF426" s="31"/>
      <c r="DXG426" s="19"/>
      <c r="DXH426" s="19"/>
      <c r="DXI426" s="31"/>
      <c r="DXJ426" s="31"/>
      <c r="DXK426" s="19"/>
      <c r="DXL426" s="19"/>
      <c r="DXM426" s="19"/>
      <c r="DXN426" s="19"/>
      <c r="DXO426" s="19"/>
      <c r="DXP426" s="19"/>
      <c r="DXQ426" s="19"/>
      <c r="DXR426" s="19"/>
      <c r="DXS426" s="19"/>
      <c r="DXT426" s="31"/>
      <c r="DXU426" s="31"/>
      <c r="DXV426" s="31"/>
      <c r="DXW426" s="31"/>
      <c r="DXX426" s="95"/>
      <c r="DXY426" s="31"/>
      <c r="DXZ426" s="46"/>
      <c r="DYA426" s="31"/>
      <c r="DYB426" s="31"/>
      <c r="DYC426" s="31"/>
      <c r="DYD426" s="31"/>
      <c r="DYE426" s="31"/>
      <c r="DYF426" s="118"/>
      <c r="DYG426" s="19"/>
      <c r="DYH426" s="19"/>
      <c r="DYI426" s="19"/>
      <c r="DYJ426" s="31"/>
      <c r="DYK426" s="19"/>
      <c r="DYL426" s="19"/>
      <c r="DYM426" s="31"/>
      <c r="DYN426" s="31"/>
      <c r="DYO426" s="19"/>
      <c r="DYP426" s="19"/>
      <c r="DYQ426" s="19"/>
      <c r="DYR426" s="19"/>
      <c r="DYS426" s="19"/>
      <c r="DYT426" s="19"/>
      <c r="DYU426" s="19"/>
      <c r="DYV426" s="19"/>
      <c r="DYW426" s="19"/>
      <c r="DYX426" s="31"/>
      <c r="DYY426" s="31"/>
      <c r="DYZ426" s="31"/>
      <c r="DZA426" s="31"/>
      <c r="DZB426" s="95"/>
      <c r="DZC426" s="31"/>
      <c r="DZD426" s="46"/>
      <c r="DZE426" s="31"/>
      <c r="DZF426" s="31"/>
      <c r="DZG426" s="31"/>
      <c r="DZH426" s="31"/>
      <c r="DZI426" s="31"/>
      <c r="DZJ426" s="118"/>
      <c r="DZK426" s="19"/>
      <c r="DZL426" s="19"/>
      <c r="DZM426" s="19"/>
      <c r="DZN426" s="31"/>
      <c r="DZO426" s="19"/>
      <c r="DZP426" s="19"/>
      <c r="DZQ426" s="31"/>
      <c r="DZR426" s="31"/>
      <c r="DZS426" s="19"/>
      <c r="DZT426" s="19"/>
      <c r="DZU426" s="19"/>
      <c r="DZV426" s="19"/>
      <c r="DZW426" s="19"/>
      <c r="DZX426" s="19"/>
      <c r="DZY426" s="19"/>
      <c r="DZZ426" s="19"/>
      <c r="EAA426" s="19"/>
      <c r="EAB426" s="31"/>
      <c r="EAC426" s="31"/>
      <c r="EAD426" s="31"/>
      <c r="EAE426" s="31"/>
      <c r="EAF426" s="95"/>
      <c r="EAG426" s="31"/>
      <c r="EAH426" s="46"/>
      <c r="EAI426" s="31"/>
      <c r="EAJ426" s="31"/>
      <c r="EAK426" s="31"/>
      <c r="EAL426" s="31"/>
      <c r="EAM426" s="31"/>
      <c r="EAN426" s="118"/>
      <c r="EAO426" s="19"/>
      <c r="EAP426" s="19"/>
      <c r="EAQ426" s="19"/>
      <c r="EAR426" s="31"/>
      <c r="EAS426" s="19"/>
      <c r="EAT426" s="19"/>
      <c r="EAU426" s="31"/>
      <c r="EAV426" s="31"/>
      <c r="EAW426" s="19"/>
      <c r="EAX426" s="19"/>
      <c r="EAY426" s="19"/>
      <c r="EAZ426" s="19"/>
      <c r="EBA426" s="19"/>
      <c r="EBB426" s="19"/>
      <c r="EBC426" s="19"/>
      <c r="EBD426" s="19"/>
      <c r="EBE426" s="19"/>
      <c r="EBF426" s="31"/>
      <c r="EBG426" s="31"/>
      <c r="EBH426" s="31"/>
      <c r="EBI426" s="31"/>
      <c r="EBJ426" s="95"/>
      <c r="EBK426" s="31"/>
      <c r="EBL426" s="46"/>
      <c r="EBM426" s="31"/>
      <c r="EBN426" s="31"/>
      <c r="EBO426" s="31"/>
      <c r="EBP426" s="31"/>
      <c r="EBQ426" s="31"/>
      <c r="EBR426" s="118"/>
      <c r="EBS426" s="19"/>
      <c r="EBT426" s="19"/>
      <c r="EBU426" s="19"/>
      <c r="EBV426" s="31"/>
      <c r="EBW426" s="19"/>
      <c r="EBX426" s="19"/>
      <c r="EBY426" s="31"/>
      <c r="EBZ426" s="31"/>
      <c r="ECA426" s="19"/>
      <c r="ECB426" s="19"/>
      <c r="ECC426" s="19"/>
      <c r="ECD426" s="19"/>
      <c r="ECE426" s="19"/>
      <c r="ECF426" s="19"/>
      <c r="ECG426" s="19"/>
      <c r="ECH426" s="19"/>
      <c r="ECI426" s="19"/>
      <c r="ECJ426" s="31"/>
      <c r="ECK426" s="31"/>
      <c r="ECL426" s="31"/>
      <c r="ECM426" s="31"/>
      <c r="ECN426" s="95"/>
      <c r="ECO426" s="31"/>
      <c r="ECP426" s="46"/>
      <c r="ECQ426" s="31"/>
      <c r="ECR426" s="31"/>
      <c r="ECS426" s="31"/>
      <c r="ECT426" s="31"/>
      <c r="ECU426" s="31"/>
      <c r="ECV426" s="118"/>
      <c r="ECW426" s="19"/>
      <c r="ECX426" s="19"/>
      <c r="ECY426" s="19"/>
      <c r="ECZ426" s="31"/>
      <c r="EDA426" s="19"/>
      <c r="EDB426" s="19"/>
      <c r="EDC426" s="31"/>
      <c r="EDD426" s="31"/>
      <c r="EDE426" s="19"/>
      <c r="EDF426" s="19"/>
      <c r="EDG426" s="19"/>
      <c r="EDH426" s="19"/>
      <c r="EDI426" s="19"/>
      <c r="EDJ426" s="19"/>
      <c r="EDK426" s="19"/>
      <c r="EDL426" s="19"/>
      <c r="EDM426" s="19"/>
      <c r="EDN426" s="31"/>
      <c r="EDO426" s="31"/>
      <c r="EDP426" s="31"/>
      <c r="EDQ426" s="31"/>
      <c r="EDR426" s="95"/>
      <c r="EDS426" s="31"/>
      <c r="EDT426" s="46"/>
      <c r="EDU426" s="31"/>
      <c r="EDV426" s="31"/>
      <c r="EDW426" s="31"/>
      <c r="EDX426" s="31"/>
      <c r="EDY426" s="31"/>
      <c r="EDZ426" s="118"/>
      <c r="EEA426" s="19"/>
      <c r="EEB426" s="19"/>
      <c r="EEC426" s="19"/>
      <c r="EED426" s="31"/>
      <c r="EEE426" s="19"/>
      <c r="EEF426" s="19"/>
      <c r="EEG426" s="31"/>
      <c r="EEH426" s="31"/>
      <c r="EEI426" s="19"/>
      <c r="EEJ426" s="19"/>
      <c r="EEK426" s="19"/>
      <c r="EEL426" s="19"/>
      <c r="EEM426" s="19"/>
      <c r="EEN426" s="19"/>
      <c r="EEO426" s="19"/>
      <c r="EEP426" s="19"/>
      <c r="EEQ426" s="19"/>
      <c r="EER426" s="31"/>
      <c r="EES426" s="31"/>
      <c r="EET426" s="31"/>
      <c r="EEU426" s="31"/>
      <c r="EEV426" s="95"/>
      <c r="EEW426" s="31"/>
      <c r="EEX426" s="46"/>
      <c r="EEY426" s="31"/>
      <c r="EEZ426" s="31"/>
      <c r="EFA426" s="31"/>
      <c r="EFB426" s="31"/>
      <c r="EFC426" s="31"/>
      <c r="EFD426" s="118"/>
      <c r="EFE426" s="19"/>
      <c r="EFF426" s="19"/>
      <c r="EFG426" s="19"/>
      <c r="EFH426" s="31"/>
      <c r="EFI426" s="19"/>
      <c r="EFJ426" s="19"/>
      <c r="EFK426" s="31"/>
      <c r="EFL426" s="31"/>
      <c r="EFM426" s="19"/>
      <c r="EFN426" s="19"/>
      <c r="EFO426" s="19"/>
      <c r="EFP426" s="19"/>
      <c r="EFQ426" s="19"/>
      <c r="EFR426" s="19"/>
      <c r="EFS426" s="19"/>
      <c r="EFT426" s="19"/>
      <c r="EFU426" s="19"/>
      <c r="EFV426" s="31"/>
      <c r="EFW426" s="31"/>
      <c r="EFX426" s="31"/>
      <c r="EFY426" s="31"/>
      <c r="EFZ426" s="95"/>
      <c r="EGA426" s="31"/>
      <c r="EGB426" s="46"/>
      <c r="EGC426" s="31"/>
      <c r="EGD426" s="31"/>
      <c r="EGE426" s="31"/>
      <c r="EGF426" s="31"/>
      <c r="EGG426" s="31"/>
      <c r="EGH426" s="118"/>
      <c r="EGI426" s="19"/>
      <c r="EGJ426" s="19"/>
      <c r="EGK426" s="19"/>
      <c r="EGL426" s="31"/>
      <c r="EGM426" s="19"/>
      <c r="EGN426" s="19"/>
      <c r="EGO426" s="31"/>
      <c r="EGP426" s="31"/>
      <c r="EGQ426" s="19"/>
      <c r="EGR426" s="19"/>
      <c r="EGS426" s="19"/>
      <c r="EGT426" s="19"/>
      <c r="EGU426" s="19"/>
      <c r="EGV426" s="19"/>
      <c r="EGW426" s="19"/>
      <c r="EGX426" s="19"/>
      <c r="EGY426" s="19"/>
      <c r="EGZ426" s="31"/>
      <c r="EHA426" s="31"/>
      <c r="EHB426" s="31"/>
      <c r="EHC426" s="31"/>
      <c r="EHD426" s="95"/>
      <c r="EHE426" s="31"/>
      <c r="EHF426" s="46"/>
      <c r="EHG426" s="31"/>
      <c r="EHH426" s="31"/>
      <c r="EHI426" s="31"/>
      <c r="EHJ426" s="31"/>
      <c r="EHK426" s="31"/>
      <c r="EHL426" s="118"/>
      <c r="EHM426" s="19"/>
      <c r="EHN426" s="19"/>
      <c r="EHO426" s="19"/>
      <c r="EHP426" s="31"/>
      <c r="EHQ426" s="19"/>
      <c r="EHR426" s="19"/>
      <c r="EHS426" s="31"/>
      <c r="EHT426" s="31"/>
      <c r="EHU426" s="19"/>
      <c r="EHV426" s="19"/>
      <c r="EHW426" s="19"/>
      <c r="EHX426" s="19"/>
      <c r="EHY426" s="19"/>
      <c r="EHZ426" s="19"/>
      <c r="EIA426" s="19"/>
      <c r="EIB426" s="19"/>
      <c r="EIC426" s="19"/>
      <c r="EID426" s="31"/>
      <c r="EIE426" s="31"/>
      <c r="EIF426" s="31"/>
      <c r="EIG426" s="31"/>
      <c r="EIH426" s="95"/>
      <c r="EII426" s="31"/>
      <c r="EIJ426" s="46"/>
      <c r="EIK426" s="31"/>
      <c r="EIL426" s="31"/>
      <c r="EIM426" s="31"/>
      <c r="EIN426" s="31"/>
      <c r="EIO426" s="31"/>
      <c r="EIP426" s="118"/>
      <c r="EIQ426" s="19"/>
      <c r="EIR426" s="19"/>
      <c r="EIS426" s="19"/>
      <c r="EIT426" s="31"/>
      <c r="EIU426" s="19"/>
      <c r="EIV426" s="19"/>
      <c r="EIW426" s="31"/>
      <c r="EIX426" s="31"/>
      <c r="EIY426" s="19"/>
      <c r="EIZ426" s="19"/>
      <c r="EJA426" s="19"/>
      <c r="EJB426" s="19"/>
      <c r="EJC426" s="19"/>
      <c r="EJD426" s="19"/>
      <c r="EJE426" s="19"/>
      <c r="EJF426" s="19"/>
      <c r="EJG426" s="19"/>
      <c r="EJH426" s="31"/>
      <c r="EJI426" s="31"/>
      <c r="EJJ426" s="31"/>
      <c r="EJK426" s="31"/>
      <c r="EJL426" s="95"/>
      <c r="EJM426" s="31"/>
      <c r="EJN426" s="46"/>
      <c r="EJO426" s="31"/>
      <c r="EJP426" s="31"/>
      <c r="EJQ426" s="31"/>
      <c r="EJR426" s="31"/>
      <c r="EJS426" s="31"/>
      <c r="EJT426" s="118"/>
      <c r="EJU426" s="19"/>
      <c r="EJV426" s="19"/>
      <c r="EJW426" s="19"/>
      <c r="EJX426" s="31"/>
      <c r="EJY426" s="19"/>
      <c r="EJZ426" s="19"/>
      <c r="EKA426" s="31"/>
      <c r="EKB426" s="31"/>
      <c r="EKC426" s="19"/>
      <c r="EKD426" s="19"/>
      <c r="EKE426" s="19"/>
      <c r="EKF426" s="19"/>
      <c r="EKG426" s="19"/>
      <c r="EKH426" s="19"/>
      <c r="EKI426" s="19"/>
      <c r="EKJ426" s="19"/>
      <c r="EKK426" s="19"/>
      <c r="EKL426" s="31"/>
      <c r="EKM426" s="31"/>
      <c r="EKN426" s="31"/>
      <c r="EKO426" s="31"/>
      <c r="EKP426" s="95"/>
      <c r="EKQ426" s="31"/>
      <c r="EKR426" s="46"/>
      <c r="EKS426" s="31"/>
      <c r="EKT426" s="31"/>
      <c r="EKU426" s="31"/>
      <c r="EKV426" s="31"/>
      <c r="EKW426" s="31"/>
      <c r="EKX426" s="118"/>
      <c r="EKY426" s="19"/>
      <c r="EKZ426" s="19"/>
      <c r="ELA426" s="19"/>
      <c r="ELB426" s="31"/>
      <c r="ELC426" s="19"/>
      <c r="ELD426" s="19"/>
      <c r="ELE426" s="31"/>
      <c r="ELF426" s="31"/>
      <c r="ELG426" s="19"/>
      <c r="ELH426" s="19"/>
      <c r="ELI426" s="19"/>
      <c r="ELJ426" s="19"/>
      <c r="ELK426" s="19"/>
      <c r="ELL426" s="19"/>
      <c r="ELM426" s="19"/>
      <c r="ELN426" s="19"/>
      <c r="ELO426" s="19"/>
      <c r="ELP426" s="31"/>
      <c r="ELQ426" s="31"/>
      <c r="ELR426" s="31"/>
      <c r="ELS426" s="31"/>
      <c r="ELT426" s="95"/>
      <c r="ELU426" s="31"/>
      <c r="ELV426" s="46"/>
      <c r="ELW426" s="31"/>
      <c r="ELX426" s="31"/>
      <c r="ELY426" s="31"/>
      <c r="ELZ426" s="31"/>
      <c r="EMA426" s="31"/>
      <c r="EMB426" s="118"/>
      <c r="EMC426" s="19"/>
      <c r="EMD426" s="19"/>
      <c r="EME426" s="19"/>
      <c r="EMF426" s="31"/>
      <c r="EMG426" s="19"/>
      <c r="EMH426" s="19"/>
      <c r="EMI426" s="31"/>
      <c r="EMJ426" s="31"/>
      <c r="EMK426" s="19"/>
      <c r="EML426" s="19"/>
      <c r="EMM426" s="19"/>
      <c r="EMN426" s="19"/>
      <c r="EMO426" s="19"/>
      <c r="EMP426" s="19"/>
      <c r="EMQ426" s="19"/>
      <c r="EMR426" s="19"/>
      <c r="EMS426" s="19"/>
      <c r="EMT426" s="31"/>
      <c r="EMU426" s="31"/>
      <c r="EMV426" s="31"/>
      <c r="EMW426" s="31"/>
      <c r="EMX426" s="95"/>
      <c r="EMY426" s="31"/>
      <c r="EMZ426" s="46"/>
      <c r="ENA426" s="31"/>
      <c r="ENB426" s="31"/>
      <c r="ENC426" s="31"/>
      <c r="END426" s="31"/>
      <c r="ENE426" s="31"/>
      <c r="ENF426" s="118"/>
      <c r="ENG426" s="19"/>
      <c r="ENH426" s="19"/>
      <c r="ENI426" s="19"/>
      <c r="ENJ426" s="31"/>
      <c r="ENK426" s="19"/>
      <c r="ENL426" s="19"/>
      <c r="ENM426" s="31"/>
      <c r="ENN426" s="31"/>
      <c r="ENO426" s="19"/>
      <c r="ENP426" s="19"/>
      <c r="ENQ426" s="19"/>
      <c r="ENR426" s="19"/>
      <c r="ENS426" s="19"/>
      <c r="ENT426" s="19"/>
      <c r="ENU426" s="19"/>
      <c r="ENV426" s="19"/>
      <c r="ENW426" s="19"/>
      <c r="ENX426" s="31"/>
      <c r="ENY426" s="31"/>
      <c r="ENZ426" s="31"/>
      <c r="EOA426" s="31"/>
      <c r="EOB426" s="95"/>
      <c r="EOC426" s="31"/>
      <c r="EOD426" s="46"/>
      <c r="EOE426" s="31"/>
      <c r="EOF426" s="31"/>
      <c r="EOG426" s="31"/>
      <c r="EOH426" s="31"/>
      <c r="EOI426" s="31"/>
      <c r="EOJ426" s="118"/>
      <c r="EOK426" s="19"/>
      <c r="EOL426" s="19"/>
      <c r="EOM426" s="19"/>
      <c r="EON426" s="31"/>
      <c r="EOO426" s="19"/>
      <c r="EOP426" s="19"/>
      <c r="EOQ426" s="31"/>
      <c r="EOR426" s="31"/>
      <c r="EOS426" s="19"/>
      <c r="EOT426" s="19"/>
      <c r="EOU426" s="19"/>
      <c r="EOV426" s="19"/>
      <c r="EOW426" s="19"/>
      <c r="EOX426" s="19"/>
      <c r="EOY426" s="19"/>
      <c r="EOZ426" s="19"/>
      <c r="EPA426" s="19"/>
      <c r="EPB426" s="31"/>
      <c r="EPC426" s="31"/>
      <c r="EPD426" s="31"/>
      <c r="EPE426" s="31"/>
      <c r="EPF426" s="95"/>
      <c r="EPG426" s="31"/>
      <c r="EPH426" s="46"/>
      <c r="EPI426" s="31"/>
      <c r="EPJ426" s="31"/>
      <c r="EPK426" s="31"/>
      <c r="EPL426" s="31"/>
      <c r="EPM426" s="31"/>
      <c r="EPN426" s="118"/>
      <c r="EPO426" s="19"/>
      <c r="EPP426" s="19"/>
      <c r="EPQ426" s="19"/>
      <c r="EPR426" s="31"/>
      <c r="EPS426" s="19"/>
      <c r="EPT426" s="19"/>
      <c r="EPU426" s="31"/>
      <c r="EPV426" s="31"/>
      <c r="EPW426" s="19"/>
      <c r="EPX426" s="19"/>
      <c r="EPY426" s="19"/>
      <c r="EPZ426" s="19"/>
      <c r="EQA426" s="19"/>
      <c r="EQB426" s="19"/>
      <c r="EQC426" s="19"/>
      <c r="EQD426" s="19"/>
      <c r="EQE426" s="19"/>
      <c r="EQF426" s="31"/>
      <c r="EQG426" s="31"/>
      <c r="EQH426" s="31"/>
      <c r="EQI426" s="31"/>
      <c r="EQJ426" s="95"/>
      <c r="EQK426" s="31"/>
      <c r="EQL426" s="46"/>
      <c r="EQM426" s="31"/>
      <c r="EQN426" s="31"/>
      <c r="EQO426" s="31"/>
      <c r="EQP426" s="31"/>
      <c r="EQQ426" s="31"/>
      <c r="EQR426" s="118"/>
      <c r="EQS426" s="19"/>
      <c r="EQT426" s="19"/>
      <c r="EQU426" s="19"/>
      <c r="EQV426" s="31"/>
      <c r="EQW426" s="19"/>
      <c r="EQX426" s="19"/>
      <c r="EQY426" s="31"/>
      <c r="EQZ426" s="31"/>
      <c r="ERA426" s="19"/>
      <c r="ERB426" s="19"/>
      <c r="ERC426" s="19"/>
      <c r="ERD426" s="19"/>
      <c r="ERE426" s="19"/>
      <c r="ERF426" s="19"/>
      <c r="ERG426" s="19"/>
      <c r="ERH426" s="19"/>
      <c r="ERI426" s="19"/>
      <c r="ERJ426" s="31"/>
      <c r="ERK426" s="31"/>
      <c r="ERL426" s="31"/>
      <c r="ERM426" s="31"/>
      <c r="ERN426" s="95"/>
      <c r="ERO426" s="31"/>
      <c r="ERP426" s="46"/>
      <c r="ERQ426" s="31"/>
      <c r="ERR426" s="31"/>
      <c r="ERS426" s="31"/>
      <c r="ERT426" s="31"/>
      <c r="ERU426" s="31"/>
      <c r="ERV426" s="118"/>
      <c r="ERW426" s="19"/>
      <c r="ERX426" s="19"/>
      <c r="ERY426" s="19"/>
      <c r="ERZ426" s="31"/>
      <c r="ESA426" s="19"/>
      <c r="ESB426" s="19"/>
      <c r="ESC426" s="31"/>
      <c r="ESD426" s="31"/>
      <c r="ESE426" s="19"/>
      <c r="ESF426" s="19"/>
      <c r="ESG426" s="19"/>
      <c r="ESH426" s="19"/>
      <c r="ESI426" s="19"/>
      <c r="ESJ426" s="19"/>
      <c r="ESK426" s="19"/>
      <c r="ESL426" s="19"/>
      <c r="ESM426" s="19"/>
      <c r="ESN426" s="31"/>
      <c r="ESO426" s="31"/>
      <c r="ESP426" s="31"/>
      <c r="ESQ426" s="31"/>
      <c r="ESR426" s="95"/>
      <c r="ESS426" s="31"/>
      <c r="EST426" s="46"/>
      <c r="ESU426" s="31"/>
      <c r="ESV426" s="31"/>
      <c r="ESW426" s="31"/>
      <c r="ESX426" s="31"/>
      <c r="ESY426" s="31"/>
      <c r="ESZ426" s="118"/>
      <c r="ETA426" s="19"/>
      <c r="ETB426" s="19"/>
      <c r="ETC426" s="19"/>
      <c r="ETD426" s="31"/>
      <c r="ETE426" s="19"/>
      <c r="ETF426" s="19"/>
      <c r="ETG426" s="31"/>
      <c r="ETH426" s="31"/>
      <c r="ETI426" s="19"/>
      <c r="ETJ426" s="19"/>
      <c r="ETK426" s="19"/>
      <c r="ETL426" s="19"/>
      <c r="ETM426" s="19"/>
      <c r="ETN426" s="19"/>
      <c r="ETO426" s="19"/>
      <c r="ETP426" s="19"/>
      <c r="ETQ426" s="19"/>
      <c r="ETR426" s="31"/>
      <c r="ETS426" s="31"/>
      <c r="ETT426" s="31"/>
      <c r="ETU426" s="31"/>
      <c r="ETV426" s="95"/>
      <c r="ETW426" s="31"/>
      <c r="ETX426" s="46"/>
      <c r="ETY426" s="31"/>
      <c r="ETZ426" s="31"/>
      <c r="EUA426" s="31"/>
      <c r="EUB426" s="31"/>
      <c r="EUC426" s="31"/>
      <c r="EUD426" s="118"/>
      <c r="EUE426" s="19"/>
      <c r="EUF426" s="19"/>
      <c r="EUG426" s="19"/>
      <c r="EUH426" s="31"/>
      <c r="EUI426" s="19"/>
      <c r="EUJ426" s="19"/>
      <c r="EUK426" s="31"/>
      <c r="EUL426" s="31"/>
      <c r="EUM426" s="19"/>
      <c r="EUN426" s="19"/>
      <c r="EUO426" s="19"/>
      <c r="EUP426" s="19"/>
      <c r="EUQ426" s="19"/>
      <c r="EUR426" s="19"/>
      <c r="EUS426" s="19"/>
      <c r="EUT426" s="19"/>
      <c r="EUU426" s="19"/>
      <c r="EUV426" s="31"/>
      <c r="EUW426" s="31"/>
      <c r="EUX426" s="31"/>
      <c r="EUY426" s="31"/>
      <c r="EUZ426" s="95"/>
      <c r="EVA426" s="31"/>
      <c r="EVB426" s="46"/>
      <c r="EVC426" s="31"/>
      <c r="EVD426" s="31"/>
      <c r="EVE426" s="31"/>
      <c r="EVF426" s="31"/>
      <c r="EVG426" s="31"/>
      <c r="EVH426" s="118"/>
      <c r="EVI426" s="19"/>
      <c r="EVJ426" s="19"/>
      <c r="EVK426" s="19"/>
      <c r="EVL426" s="31"/>
      <c r="EVM426" s="19"/>
      <c r="EVN426" s="19"/>
      <c r="EVO426" s="31"/>
      <c r="EVP426" s="31"/>
      <c r="EVQ426" s="19"/>
      <c r="EVR426" s="19"/>
      <c r="EVS426" s="19"/>
      <c r="EVT426" s="19"/>
      <c r="EVU426" s="19"/>
      <c r="EVV426" s="19"/>
      <c r="EVW426" s="19"/>
      <c r="EVX426" s="19"/>
      <c r="EVY426" s="19"/>
      <c r="EVZ426" s="31"/>
      <c r="EWA426" s="31"/>
      <c r="EWB426" s="31"/>
      <c r="EWC426" s="31"/>
      <c r="EWD426" s="95"/>
      <c r="EWE426" s="31"/>
      <c r="EWF426" s="46"/>
      <c r="EWG426" s="31"/>
      <c r="EWH426" s="31"/>
      <c r="EWI426" s="31"/>
      <c r="EWJ426" s="31"/>
      <c r="EWK426" s="31"/>
      <c r="EWL426" s="118"/>
      <c r="EWM426" s="19"/>
      <c r="EWN426" s="19"/>
      <c r="EWO426" s="19"/>
      <c r="EWP426" s="31"/>
      <c r="EWQ426" s="19"/>
      <c r="EWR426" s="19"/>
      <c r="EWS426" s="31"/>
      <c r="EWT426" s="31"/>
      <c r="EWU426" s="19"/>
      <c r="EWV426" s="19"/>
      <c r="EWW426" s="19"/>
      <c r="EWX426" s="19"/>
      <c r="EWY426" s="19"/>
      <c r="EWZ426" s="19"/>
      <c r="EXA426" s="19"/>
      <c r="EXB426" s="19"/>
      <c r="EXC426" s="19"/>
      <c r="EXD426" s="31"/>
      <c r="EXE426" s="31"/>
      <c r="EXF426" s="31"/>
      <c r="EXG426" s="31"/>
      <c r="EXH426" s="95"/>
      <c r="EXI426" s="31"/>
      <c r="EXJ426" s="46"/>
      <c r="EXK426" s="31"/>
      <c r="EXL426" s="31"/>
      <c r="EXM426" s="31"/>
      <c r="EXN426" s="31"/>
      <c r="EXO426" s="31"/>
      <c r="EXP426" s="118"/>
      <c r="EXQ426" s="19"/>
      <c r="EXR426" s="19"/>
      <c r="EXS426" s="19"/>
      <c r="EXT426" s="31"/>
      <c r="EXU426" s="19"/>
      <c r="EXV426" s="19"/>
      <c r="EXW426" s="31"/>
      <c r="EXX426" s="31"/>
      <c r="EXY426" s="19"/>
      <c r="EXZ426" s="19"/>
      <c r="EYA426" s="19"/>
      <c r="EYB426" s="19"/>
      <c r="EYC426" s="19"/>
      <c r="EYD426" s="19"/>
      <c r="EYE426" s="19"/>
      <c r="EYF426" s="19"/>
      <c r="EYG426" s="19"/>
      <c r="EYH426" s="31"/>
      <c r="EYI426" s="31"/>
      <c r="EYJ426" s="31"/>
      <c r="EYK426" s="31"/>
      <c r="EYL426" s="95"/>
      <c r="EYM426" s="31"/>
      <c r="EYN426" s="46"/>
      <c r="EYO426" s="31"/>
      <c r="EYP426" s="31"/>
      <c r="EYQ426" s="31"/>
      <c r="EYR426" s="31"/>
      <c r="EYS426" s="31"/>
      <c r="EYT426" s="118"/>
      <c r="EYU426" s="19"/>
      <c r="EYV426" s="19"/>
      <c r="EYW426" s="19"/>
      <c r="EYX426" s="31"/>
      <c r="EYY426" s="19"/>
      <c r="EYZ426" s="19"/>
      <c r="EZA426" s="31"/>
      <c r="EZB426" s="31"/>
      <c r="EZC426" s="19"/>
      <c r="EZD426" s="19"/>
      <c r="EZE426" s="19"/>
      <c r="EZF426" s="19"/>
      <c r="EZG426" s="19"/>
      <c r="EZH426" s="19"/>
      <c r="EZI426" s="19"/>
      <c r="EZJ426" s="19"/>
      <c r="EZK426" s="19"/>
      <c r="EZL426" s="31"/>
      <c r="EZM426" s="31"/>
      <c r="EZN426" s="31"/>
      <c r="EZO426" s="31"/>
      <c r="EZP426" s="95"/>
      <c r="EZQ426" s="31"/>
      <c r="EZR426" s="46"/>
      <c r="EZS426" s="31"/>
      <c r="EZT426" s="31"/>
      <c r="EZU426" s="31"/>
      <c r="EZV426" s="31"/>
      <c r="EZW426" s="31"/>
      <c r="EZX426" s="118"/>
      <c r="EZY426" s="19"/>
      <c r="EZZ426" s="19"/>
      <c r="FAA426" s="19"/>
      <c r="FAB426" s="31"/>
      <c r="FAC426" s="19"/>
      <c r="FAD426" s="19"/>
      <c r="FAE426" s="31"/>
      <c r="FAF426" s="31"/>
      <c r="FAG426" s="19"/>
      <c r="FAH426" s="19"/>
      <c r="FAI426" s="19"/>
      <c r="FAJ426" s="19"/>
      <c r="FAK426" s="19"/>
      <c r="FAL426" s="19"/>
      <c r="FAM426" s="19"/>
      <c r="FAN426" s="19"/>
      <c r="FAO426" s="19"/>
      <c r="FAP426" s="31"/>
      <c r="FAQ426" s="31"/>
      <c r="FAR426" s="31"/>
      <c r="FAS426" s="31"/>
      <c r="FAT426" s="95"/>
      <c r="FAU426" s="31"/>
      <c r="FAV426" s="46"/>
      <c r="FAW426" s="31"/>
      <c r="FAX426" s="31"/>
      <c r="FAY426" s="31"/>
      <c r="FAZ426" s="31"/>
      <c r="FBA426" s="31"/>
      <c r="FBB426" s="118"/>
      <c r="FBC426" s="19"/>
      <c r="FBD426" s="19"/>
      <c r="FBE426" s="19"/>
      <c r="FBF426" s="31"/>
      <c r="FBG426" s="19"/>
      <c r="FBH426" s="19"/>
      <c r="FBI426" s="31"/>
      <c r="FBJ426" s="31"/>
      <c r="FBK426" s="19"/>
      <c r="FBL426" s="19"/>
      <c r="FBM426" s="19"/>
      <c r="FBN426" s="19"/>
      <c r="FBO426" s="19"/>
      <c r="FBP426" s="19"/>
      <c r="FBQ426" s="19"/>
      <c r="FBR426" s="19"/>
      <c r="FBS426" s="19"/>
      <c r="FBT426" s="31"/>
      <c r="FBU426" s="31"/>
      <c r="FBV426" s="31"/>
      <c r="FBW426" s="31"/>
      <c r="FBX426" s="95"/>
      <c r="FBY426" s="31"/>
      <c r="FBZ426" s="46"/>
      <c r="FCA426" s="31"/>
      <c r="FCB426" s="31"/>
      <c r="FCC426" s="31"/>
      <c r="FCD426" s="31"/>
      <c r="FCE426" s="31"/>
      <c r="FCF426" s="118"/>
      <c r="FCG426" s="19"/>
      <c r="FCH426" s="19"/>
      <c r="FCI426" s="19"/>
      <c r="FCJ426" s="31"/>
      <c r="FCK426" s="19"/>
      <c r="FCL426" s="19"/>
      <c r="FCM426" s="31"/>
      <c r="FCN426" s="31"/>
      <c r="FCO426" s="19"/>
      <c r="FCP426" s="19"/>
      <c r="FCQ426" s="19"/>
      <c r="FCR426" s="19"/>
      <c r="FCS426" s="19"/>
      <c r="FCT426" s="19"/>
      <c r="FCU426" s="19"/>
      <c r="FCV426" s="19"/>
      <c r="FCW426" s="19"/>
      <c r="FCX426" s="31"/>
      <c r="FCY426" s="31"/>
      <c r="FCZ426" s="31"/>
      <c r="FDA426" s="31"/>
      <c r="FDB426" s="95"/>
      <c r="FDC426" s="31"/>
      <c r="FDD426" s="46"/>
      <c r="FDE426" s="31"/>
      <c r="FDF426" s="31"/>
      <c r="FDG426" s="31"/>
      <c r="FDH426" s="31"/>
      <c r="FDI426" s="31"/>
      <c r="FDJ426" s="118"/>
      <c r="FDK426" s="19"/>
      <c r="FDL426" s="19"/>
      <c r="FDM426" s="19"/>
      <c r="FDN426" s="31"/>
      <c r="FDO426" s="19"/>
      <c r="FDP426" s="19"/>
      <c r="FDQ426" s="31"/>
      <c r="FDR426" s="31"/>
      <c r="FDS426" s="19"/>
      <c r="FDT426" s="19"/>
      <c r="FDU426" s="19"/>
      <c r="FDV426" s="19"/>
      <c r="FDW426" s="19"/>
      <c r="FDX426" s="19"/>
      <c r="FDY426" s="19"/>
      <c r="FDZ426" s="19"/>
      <c r="FEA426" s="19"/>
      <c r="FEB426" s="31"/>
      <c r="FEC426" s="31"/>
      <c r="FED426" s="31"/>
      <c r="FEE426" s="31"/>
      <c r="FEF426" s="95"/>
      <c r="FEG426" s="31"/>
      <c r="FEH426" s="46"/>
      <c r="FEI426" s="31"/>
      <c r="FEJ426" s="31"/>
      <c r="FEK426" s="31"/>
      <c r="FEL426" s="31"/>
      <c r="FEM426" s="31"/>
      <c r="FEN426" s="118"/>
      <c r="FEO426" s="19"/>
      <c r="FEP426" s="19"/>
      <c r="FEQ426" s="19"/>
      <c r="FER426" s="31"/>
      <c r="FES426" s="19"/>
      <c r="FET426" s="19"/>
      <c r="FEU426" s="31"/>
      <c r="FEV426" s="31"/>
      <c r="FEW426" s="19"/>
      <c r="FEX426" s="19"/>
      <c r="FEY426" s="19"/>
      <c r="FEZ426" s="19"/>
      <c r="FFA426" s="19"/>
      <c r="FFB426" s="19"/>
      <c r="FFC426" s="19"/>
      <c r="FFD426" s="19"/>
      <c r="FFE426" s="19"/>
      <c r="FFF426" s="31"/>
      <c r="FFG426" s="31"/>
      <c r="FFH426" s="31"/>
      <c r="FFI426" s="31"/>
      <c r="FFJ426" s="95"/>
      <c r="FFK426" s="31"/>
      <c r="FFL426" s="46"/>
      <c r="FFM426" s="31"/>
      <c r="FFN426" s="31"/>
      <c r="FFO426" s="31"/>
      <c r="FFP426" s="31"/>
      <c r="FFQ426" s="31"/>
      <c r="FFR426" s="118"/>
      <c r="FFS426" s="19"/>
      <c r="FFT426" s="19"/>
      <c r="FFU426" s="19"/>
      <c r="FFV426" s="31"/>
      <c r="FFW426" s="19"/>
      <c r="FFX426" s="19"/>
      <c r="FFY426" s="31"/>
      <c r="FFZ426" s="31"/>
      <c r="FGA426" s="19"/>
      <c r="FGB426" s="19"/>
      <c r="FGC426" s="19"/>
      <c r="FGD426" s="19"/>
      <c r="FGE426" s="19"/>
      <c r="FGF426" s="19"/>
      <c r="FGG426" s="19"/>
      <c r="FGH426" s="19"/>
      <c r="FGI426" s="19"/>
      <c r="FGJ426" s="31"/>
      <c r="FGK426" s="31"/>
      <c r="FGL426" s="31"/>
      <c r="FGM426" s="31"/>
      <c r="FGN426" s="95"/>
      <c r="FGO426" s="31"/>
      <c r="FGP426" s="46"/>
      <c r="FGQ426" s="31"/>
      <c r="FGR426" s="31"/>
      <c r="FGS426" s="31"/>
      <c r="FGT426" s="31"/>
      <c r="FGU426" s="31"/>
      <c r="FGV426" s="118"/>
      <c r="FGW426" s="19"/>
      <c r="FGX426" s="19"/>
      <c r="FGY426" s="19"/>
      <c r="FGZ426" s="31"/>
      <c r="FHA426" s="19"/>
      <c r="FHB426" s="19"/>
      <c r="FHC426" s="31"/>
      <c r="FHD426" s="31"/>
      <c r="FHE426" s="19"/>
      <c r="FHF426" s="19"/>
      <c r="FHG426" s="19"/>
      <c r="FHH426" s="19"/>
      <c r="FHI426" s="19"/>
      <c r="FHJ426" s="19"/>
      <c r="FHK426" s="19"/>
      <c r="FHL426" s="19"/>
      <c r="FHM426" s="19"/>
      <c r="FHN426" s="31"/>
      <c r="FHO426" s="31"/>
      <c r="FHP426" s="31"/>
      <c r="FHQ426" s="31"/>
      <c r="FHR426" s="95"/>
      <c r="FHS426" s="31"/>
      <c r="FHT426" s="46"/>
      <c r="FHU426" s="31"/>
      <c r="FHV426" s="31"/>
      <c r="FHW426" s="31"/>
      <c r="FHX426" s="31"/>
      <c r="FHY426" s="31"/>
      <c r="FHZ426" s="118"/>
      <c r="FIA426" s="19"/>
      <c r="FIB426" s="19"/>
      <c r="FIC426" s="19"/>
      <c r="FID426" s="31"/>
      <c r="FIE426" s="19"/>
      <c r="FIF426" s="19"/>
      <c r="FIG426" s="31"/>
      <c r="FIH426" s="31"/>
      <c r="FII426" s="19"/>
      <c r="FIJ426" s="19"/>
      <c r="FIK426" s="19"/>
      <c r="FIL426" s="19"/>
      <c r="FIM426" s="19"/>
      <c r="FIN426" s="19"/>
      <c r="FIO426" s="19"/>
      <c r="FIP426" s="19"/>
      <c r="FIQ426" s="19"/>
      <c r="FIR426" s="31"/>
      <c r="FIS426" s="31"/>
      <c r="FIT426" s="31"/>
      <c r="FIU426" s="31"/>
      <c r="FIV426" s="95"/>
      <c r="FIW426" s="31"/>
      <c r="FIX426" s="46"/>
      <c r="FIY426" s="31"/>
      <c r="FIZ426" s="31"/>
      <c r="FJA426" s="31"/>
      <c r="FJB426" s="31"/>
      <c r="FJC426" s="31"/>
      <c r="FJD426" s="118"/>
      <c r="FJE426" s="19"/>
      <c r="FJF426" s="19"/>
      <c r="FJG426" s="19"/>
      <c r="FJH426" s="31"/>
      <c r="FJI426" s="19"/>
      <c r="FJJ426" s="19"/>
      <c r="FJK426" s="31"/>
      <c r="FJL426" s="31"/>
      <c r="FJM426" s="19"/>
      <c r="FJN426" s="19"/>
      <c r="FJO426" s="19"/>
      <c r="FJP426" s="19"/>
      <c r="FJQ426" s="19"/>
      <c r="FJR426" s="19"/>
      <c r="FJS426" s="19"/>
      <c r="FJT426" s="19"/>
      <c r="FJU426" s="19"/>
      <c r="FJV426" s="31"/>
      <c r="FJW426" s="31"/>
      <c r="FJX426" s="31"/>
      <c r="FJY426" s="31"/>
      <c r="FJZ426" s="95"/>
      <c r="FKA426" s="31"/>
      <c r="FKB426" s="46"/>
      <c r="FKC426" s="31"/>
      <c r="FKD426" s="31"/>
      <c r="FKE426" s="31"/>
      <c r="FKF426" s="31"/>
      <c r="FKG426" s="31"/>
      <c r="FKH426" s="118"/>
      <c r="FKI426" s="19"/>
      <c r="FKJ426" s="19"/>
      <c r="FKK426" s="19"/>
      <c r="FKL426" s="31"/>
      <c r="FKM426" s="19"/>
      <c r="FKN426" s="19"/>
      <c r="FKO426" s="31"/>
      <c r="FKP426" s="31"/>
      <c r="FKQ426" s="19"/>
      <c r="FKR426" s="19"/>
      <c r="FKS426" s="19"/>
      <c r="FKT426" s="19"/>
      <c r="FKU426" s="19"/>
      <c r="FKV426" s="19"/>
      <c r="FKW426" s="19"/>
      <c r="FKX426" s="19"/>
      <c r="FKY426" s="19"/>
      <c r="FKZ426" s="31"/>
      <c r="FLA426" s="31"/>
      <c r="FLB426" s="31"/>
      <c r="FLC426" s="31"/>
      <c r="FLD426" s="95"/>
      <c r="FLE426" s="31"/>
      <c r="FLF426" s="46"/>
      <c r="FLG426" s="31"/>
      <c r="FLH426" s="31"/>
      <c r="FLI426" s="31"/>
      <c r="FLJ426" s="31"/>
      <c r="FLK426" s="31"/>
      <c r="FLL426" s="118"/>
      <c r="FLM426" s="19"/>
      <c r="FLN426" s="19"/>
      <c r="FLO426" s="19"/>
      <c r="FLP426" s="31"/>
      <c r="FLQ426" s="19"/>
      <c r="FLR426" s="19"/>
      <c r="FLS426" s="31"/>
      <c r="FLT426" s="31"/>
      <c r="FLU426" s="19"/>
      <c r="FLV426" s="19"/>
      <c r="FLW426" s="19"/>
      <c r="FLX426" s="19"/>
      <c r="FLY426" s="19"/>
      <c r="FLZ426" s="19"/>
      <c r="FMA426" s="19"/>
      <c r="FMB426" s="19"/>
      <c r="FMC426" s="19"/>
      <c r="FMD426" s="31"/>
      <c r="FME426" s="31"/>
      <c r="FMF426" s="31"/>
      <c r="FMG426" s="31"/>
      <c r="FMH426" s="95"/>
      <c r="FMI426" s="31"/>
      <c r="FMJ426" s="46"/>
      <c r="FMK426" s="31"/>
      <c r="FML426" s="31"/>
      <c r="FMM426" s="31"/>
      <c r="FMN426" s="31"/>
      <c r="FMO426" s="31"/>
      <c r="FMP426" s="118"/>
      <c r="FMQ426" s="19"/>
      <c r="FMR426" s="19"/>
      <c r="FMS426" s="19"/>
      <c r="FMT426" s="31"/>
      <c r="FMU426" s="19"/>
      <c r="FMV426" s="19"/>
      <c r="FMW426" s="31"/>
      <c r="FMX426" s="31"/>
      <c r="FMY426" s="19"/>
      <c r="FMZ426" s="19"/>
      <c r="FNA426" s="19"/>
      <c r="FNB426" s="19"/>
      <c r="FNC426" s="19"/>
      <c r="FND426" s="19"/>
      <c r="FNE426" s="19"/>
      <c r="FNF426" s="19"/>
      <c r="FNG426" s="19"/>
      <c r="FNH426" s="31"/>
      <c r="FNI426" s="31"/>
      <c r="FNJ426" s="31"/>
      <c r="FNK426" s="31"/>
      <c r="FNL426" s="95"/>
      <c r="FNM426" s="31"/>
      <c r="FNN426" s="46"/>
      <c r="FNO426" s="31"/>
      <c r="FNP426" s="31"/>
      <c r="FNQ426" s="31"/>
      <c r="FNR426" s="31"/>
      <c r="FNS426" s="31"/>
      <c r="FNT426" s="118"/>
      <c r="FNU426" s="19"/>
      <c r="FNV426" s="19"/>
      <c r="FNW426" s="19"/>
      <c r="FNX426" s="31"/>
      <c r="FNY426" s="19"/>
      <c r="FNZ426" s="19"/>
      <c r="FOA426" s="31"/>
      <c r="FOB426" s="31"/>
      <c r="FOC426" s="19"/>
      <c r="FOD426" s="19"/>
      <c r="FOE426" s="19"/>
      <c r="FOF426" s="19"/>
      <c r="FOG426" s="19"/>
      <c r="FOH426" s="19"/>
      <c r="FOI426" s="19"/>
      <c r="FOJ426" s="19"/>
      <c r="FOK426" s="19"/>
      <c r="FOL426" s="31"/>
      <c r="FOM426" s="31"/>
      <c r="FON426" s="31"/>
      <c r="FOO426" s="31"/>
      <c r="FOP426" s="95"/>
      <c r="FOQ426" s="31"/>
      <c r="FOR426" s="46"/>
      <c r="FOS426" s="31"/>
      <c r="FOT426" s="31"/>
      <c r="FOU426" s="31"/>
      <c r="FOV426" s="31"/>
      <c r="FOW426" s="31"/>
      <c r="FOX426" s="118"/>
      <c r="FOY426" s="19"/>
      <c r="FOZ426" s="19"/>
      <c r="FPA426" s="19"/>
      <c r="FPB426" s="31"/>
      <c r="FPC426" s="19"/>
      <c r="FPD426" s="19"/>
      <c r="FPE426" s="31"/>
      <c r="FPF426" s="31"/>
      <c r="FPG426" s="19"/>
      <c r="FPH426" s="19"/>
      <c r="FPI426" s="19"/>
      <c r="FPJ426" s="19"/>
      <c r="FPK426" s="19"/>
      <c r="FPL426" s="19"/>
      <c r="FPM426" s="19"/>
      <c r="FPN426" s="19"/>
      <c r="FPO426" s="19"/>
      <c r="FPP426" s="31"/>
      <c r="FPQ426" s="31"/>
      <c r="FPR426" s="31"/>
      <c r="FPS426" s="31"/>
      <c r="FPT426" s="95"/>
      <c r="FPU426" s="31"/>
      <c r="FPV426" s="46"/>
      <c r="FPW426" s="31"/>
      <c r="FPX426" s="31"/>
      <c r="FPY426" s="31"/>
      <c r="FPZ426" s="31"/>
      <c r="FQA426" s="31"/>
      <c r="FQB426" s="118"/>
      <c r="FQC426" s="19"/>
      <c r="FQD426" s="19"/>
      <c r="FQE426" s="19"/>
      <c r="FQF426" s="31"/>
      <c r="FQG426" s="19"/>
      <c r="FQH426" s="19"/>
      <c r="FQI426" s="31"/>
      <c r="FQJ426" s="31"/>
      <c r="FQK426" s="19"/>
      <c r="FQL426" s="19"/>
      <c r="FQM426" s="19"/>
      <c r="FQN426" s="19"/>
      <c r="FQO426" s="19"/>
      <c r="FQP426" s="19"/>
      <c r="FQQ426" s="19"/>
      <c r="FQR426" s="19"/>
      <c r="FQS426" s="19"/>
      <c r="FQT426" s="31"/>
      <c r="FQU426" s="31"/>
      <c r="FQV426" s="31"/>
      <c r="FQW426" s="31"/>
      <c r="FQX426" s="95"/>
      <c r="FQY426" s="31"/>
      <c r="FQZ426" s="46"/>
      <c r="FRA426" s="31"/>
      <c r="FRB426" s="31"/>
      <c r="FRC426" s="31"/>
      <c r="FRD426" s="31"/>
      <c r="FRE426" s="31"/>
      <c r="FRF426" s="118"/>
      <c r="FRG426" s="19"/>
      <c r="FRH426" s="19"/>
      <c r="FRI426" s="19"/>
      <c r="FRJ426" s="31"/>
      <c r="FRK426" s="19"/>
      <c r="FRL426" s="19"/>
      <c r="FRM426" s="31"/>
      <c r="FRN426" s="31"/>
      <c r="FRO426" s="19"/>
      <c r="FRP426" s="19"/>
      <c r="FRQ426" s="19"/>
      <c r="FRR426" s="19"/>
      <c r="FRS426" s="19"/>
      <c r="FRT426" s="19"/>
      <c r="FRU426" s="19"/>
      <c r="FRV426" s="19"/>
      <c r="FRW426" s="19"/>
      <c r="FRX426" s="31"/>
      <c r="FRY426" s="31"/>
      <c r="FRZ426" s="31"/>
      <c r="FSA426" s="31"/>
      <c r="FSB426" s="95"/>
      <c r="FSC426" s="31"/>
      <c r="FSD426" s="46"/>
      <c r="FSE426" s="31"/>
      <c r="FSF426" s="31"/>
      <c r="FSG426" s="31"/>
      <c r="FSH426" s="31"/>
      <c r="FSI426" s="31"/>
      <c r="FSJ426" s="118"/>
      <c r="FSK426" s="19"/>
      <c r="FSL426" s="19"/>
      <c r="FSM426" s="19"/>
      <c r="FSN426" s="31"/>
      <c r="FSO426" s="19"/>
      <c r="FSP426" s="19"/>
      <c r="FSQ426" s="31"/>
      <c r="FSR426" s="31"/>
      <c r="FSS426" s="19"/>
      <c r="FST426" s="19"/>
      <c r="FSU426" s="19"/>
      <c r="FSV426" s="19"/>
      <c r="FSW426" s="19"/>
      <c r="FSX426" s="19"/>
      <c r="FSY426" s="19"/>
      <c r="FSZ426" s="19"/>
      <c r="FTA426" s="19"/>
      <c r="FTB426" s="31"/>
      <c r="FTC426" s="31"/>
      <c r="FTD426" s="31"/>
      <c r="FTE426" s="31"/>
      <c r="FTF426" s="95"/>
      <c r="FTG426" s="31"/>
      <c r="FTH426" s="46"/>
      <c r="FTI426" s="31"/>
      <c r="FTJ426" s="31"/>
      <c r="FTK426" s="31"/>
      <c r="FTL426" s="31"/>
      <c r="FTM426" s="31"/>
      <c r="FTN426" s="118"/>
      <c r="FTO426" s="19"/>
      <c r="FTP426" s="19"/>
      <c r="FTQ426" s="19"/>
      <c r="FTR426" s="31"/>
      <c r="FTS426" s="19"/>
      <c r="FTT426" s="19"/>
      <c r="FTU426" s="31"/>
      <c r="FTV426" s="31"/>
      <c r="FTW426" s="19"/>
      <c r="FTX426" s="19"/>
      <c r="FTY426" s="19"/>
      <c r="FTZ426" s="19"/>
      <c r="FUA426" s="19"/>
      <c r="FUB426" s="19"/>
      <c r="FUC426" s="19"/>
      <c r="FUD426" s="19"/>
      <c r="FUE426" s="19"/>
      <c r="FUF426" s="31"/>
      <c r="FUG426" s="31"/>
      <c r="FUH426" s="31"/>
      <c r="FUI426" s="31"/>
      <c r="FUJ426" s="95"/>
      <c r="FUK426" s="31"/>
      <c r="FUL426" s="46"/>
      <c r="FUM426" s="31"/>
      <c r="FUN426" s="31"/>
      <c r="FUO426" s="31"/>
      <c r="FUP426" s="31"/>
      <c r="FUQ426" s="31"/>
      <c r="FUR426" s="118"/>
      <c r="FUS426" s="19"/>
      <c r="FUT426" s="19"/>
      <c r="FUU426" s="19"/>
      <c r="FUV426" s="31"/>
      <c r="FUW426" s="19"/>
      <c r="FUX426" s="19"/>
      <c r="FUY426" s="31"/>
      <c r="FUZ426" s="31"/>
      <c r="FVA426" s="19"/>
      <c r="FVB426" s="19"/>
      <c r="FVC426" s="19"/>
      <c r="FVD426" s="19"/>
      <c r="FVE426" s="19"/>
      <c r="FVF426" s="19"/>
      <c r="FVG426" s="19"/>
      <c r="FVH426" s="19"/>
      <c r="FVI426" s="19"/>
      <c r="FVJ426" s="31"/>
      <c r="FVK426" s="31"/>
      <c r="FVL426" s="31"/>
      <c r="FVM426" s="31"/>
      <c r="FVN426" s="95"/>
      <c r="FVO426" s="31"/>
      <c r="FVP426" s="46"/>
      <c r="FVQ426" s="31"/>
      <c r="FVR426" s="31"/>
      <c r="FVS426" s="31"/>
      <c r="FVT426" s="31"/>
      <c r="FVU426" s="31"/>
      <c r="FVV426" s="118"/>
      <c r="FVW426" s="19"/>
      <c r="FVX426" s="19"/>
      <c r="FVY426" s="19"/>
      <c r="FVZ426" s="31"/>
      <c r="FWA426" s="19"/>
      <c r="FWB426" s="19"/>
      <c r="FWC426" s="31"/>
      <c r="FWD426" s="31"/>
      <c r="FWE426" s="19"/>
      <c r="FWF426" s="19"/>
      <c r="FWG426" s="19"/>
      <c r="FWH426" s="19"/>
      <c r="FWI426" s="19"/>
      <c r="FWJ426" s="19"/>
      <c r="FWK426" s="19"/>
      <c r="FWL426" s="19"/>
      <c r="FWM426" s="19"/>
      <c r="FWN426" s="31"/>
      <c r="FWO426" s="31"/>
      <c r="FWP426" s="31"/>
      <c r="FWQ426" s="31"/>
      <c r="FWR426" s="95"/>
      <c r="FWS426" s="31"/>
      <c r="FWT426" s="46"/>
      <c r="FWU426" s="31"/>
      <c r="FWV426" s="31"/>
      <c r="FWW426" s="31"/>
      <c r="FWX426" s="31"/>
      <c r="FWY426" s="31"/>
      <c r="FWZ426" s="118"/>
      <c r="FXA426" s="19"/>
      <c r="FXB426" s="19"/>
      <c r="FXC426" s="19"/>
      <c r="FXD426" s="31"/>
      <c r="FXE426" s="19"/>
      <c r="FXF426" s="19"/>
      <c r="FXG426" s="31"/>
      <c r="FXH426" s="31"/>
      <c r="FXI426" s="19"/>
      <c r="FXJ426" s="19"/>
      <c r="FXK426" s="19"/>
      <c r="FXL426" s="19"/>
      <c r="FXM426" s="19"/>
      <c r="FXN426" s="19"/>
      <c r="FXO426" s="19"/>
      <c r="FXP426" s="19"/>
      <c r="FXQ426" s="19"/>
      <c r="FXR426" s="31"/>
      <c r="FXS426" s="31"/>
      <c r="FXT426" s="31"/>
      <c r="FXU426" s="31"/>
      <c r="FXV426" s="95"/>
      <c r="FXW426" s="31"/>
      <c r="FXX426" s="46"/>
      <c r="FXY426" s="31"/>
      <c r="FXZ426" s="31"/>
      <c r="FYA426" s="31"/>
      <c r="FYB426" s="31"/>
      <c r="FYC426" s="31"/>
      <c r="FYD426" s="118"/>
      <c r="FYE426" s="19"/>
      <c r="FYF426" s="19"/>
      <c r="FYG426" s="19"/>
      <c r="FYH426" s="31"/>
      <c r="FYI426" s="19"/>
      <c r="FYJ426" s="19"/>
      <c r="FYK426" s="31"/>
      <c r="FYL426" s="31"/>
      <c r="FYM426" s="19"/>
      <c r="FYN426" s="19"/>
      <c r="FYO426" s="19"/>
      <c r="FYP426" s="19"/>
      <c r="FYQ426" s="19"/>
      <c r="FYR426" s="19"/>
      <c r="FYS426" s="19"/>
      <c r="FYT426" s="19"/>
      <c r="FYU426" s="19"/>
      <c r="FYV426" s="31"/>
      <c r="FYW426" s="31"/>
      <c r="FYX426" s="31"/>
      <c r="FYY426" s="31"/>
      <c r="FYZ426" s="95"/>
      <c r="FZA426" s="31"/>
      <c r="FZB426" s="46"/>
      <c r="FZC426" s="31"/>
      <c r="FZD426" s="31"/>
      <c r="FZE426" s="31"/>
      <c r="FZF426" s="31"/>
      <c r="FZG426" s="31"/>
      <c r="FZH426" s="118"/>
      <c r="FZI426" s="19"/>
      <c r="FZJ426" s="19"/>
      <c r="FZK426" s="19"/>
      <c r="FZL426" s="31"/>
      <c r="FZM426" s="19"/>
      <c r="FZN426" s="19"/>
      <c r="FZO426" s="31"/>
      <c r="FZP426" s="31"/>
      <c r="FZQ426" s="19"/>
      <c r="FZR426" s="19"/>
      <c r="FZS426" s="19"/>
      <c r="FZT426" s="19"/>
      <c r="FZU426" s="19"/>
      <c r="FZV426" s="19"/>
      <c r="FZW426" s="19"/>
      <c r="FZX426" s="19"/>
      <c r="FZY426" s="19"/>
      <c r="FZZ426" s="31"/>
      <c r="GAA426" s="31"/>
      <c r="GAB426" s="31"/>
      <c r="GAC426" s="31"/>
      <c r="GAD426" s="95"/>
      <c r="GAE426" s="31"/>
      <c r="GAF426" s="46"/>
      <c r="GAG426" s="31"/>
      <c r="GAH426" s="31"/>
      <c r="GAI426" s="31"/>
      <c r="GAJ426" s="31"/>
      <c r="GAK426" s="31"/>
      <c r="GAL426" s="118"/>
      <c r="GAM426" s="19"/>
      <c r="GAN426" s="19"/>
      <c r="GAO426" s="19"/>
      <c r="GAP426" s="31"/>
      <c r="GAQ426" s="19"/>
      <c r="GAR426" s="19"/>
      <c r="GAS426" s="31"/>
      <c r="GAT426" s="31"/>
      <c r="GAU426" s="19"/>
      <c r="GAV426" s="19"/>
      <c r="GAW426" s="19"/>
      <c r="GAX426" s="19"/>
      <c r="GAY426" s="19"/>
      <c r="GAZ426" s="19"/>
      <c r="GBA426" s="19"/>
      <c r="GBB426" s="19"/>
      <c r="GBC426" s="19"/>
      <c r="GBD426" s="31"/>
      <c r="GBE426" s="31"/>
      <c r="GBF426" s="31"/>
      <c r="GBG426" s="31"/>
      <c r="GBH426" s="95"/>
      <c r="GBI426" s="31"/>
      <c r="GBJ426" s="46"/>
      <c r="GBK426" s="31"/>
      <c r="GBL426" s="31"/>
      <c r="GBM426" s="31"/>
      <c r="GBN426" s="31"/>
      <c r="GBO426" s="31"/>
      <c r="GBP426" s="118"/>
      <c r="GBQ426" s="19"/>
      <c r="GBR426" s="19"/>
      <c r="GBS426" s="19"/>
      <c r="GBT426" s="31"/>
      <c r="GBU426" s="19"/>
      <c r="GBV426" s="19"/>
      <c r="GBW426" s="31"/>
      <c r="GBX426" s="31"/>
      <c r="GBY426" s="19"/>
      <c r="GBZ426" s="19"/>
      <c r="GCA426" s="19"/>
      <c r="GCB426" s="19"/>
      <c r="GCC426" s="19"/>
      <c r="GCD426" s="19"/>
      <c r="GCE426" s="19"/>
      <c r="GCF426" s="19"/>
      <c r="GCG426" s="19"/>
      <c r="GCH426" s="31"/>
      <c r="GCI426" s="31"/>
      <c r="GCJ426" s="31"/>
      <c r="GCK426" s="31"/>
      <c r="GCL426" s="95"/>
      <c r="GCM426" s="31"/>
      <c r="GCN426" s="46"/>
      <c r="GCO426" s="31"/>
      <c r="GCP426" s="31"/>
      <c r="GCQ426" s="31"/>
      <c r="GCR426" s="31"/>
      <c r="GCS426" s="31"/>
      <c r="GCT426" s="118"/>
      <c r="GCU426" s="19"/>
      <c r="GCV426" s="19"/>
      <c r="GCW426" s="19"/>
      <c r="GCX426" s="31"/>
      <c r="GCY426" s="19"/>
      <c r="GCZ426" s="19"/>
      <c r="GDA426" s="31"/>
      <c r="GDB426" s="31"/>
      <c r="GDC426" s="19"/>
      <c r="GDD426" s="19"/>
      <c r="GDE426" s="19"/>
      <c r="GDF426" s="19"/>
      <c r="GDG426" s="19"/>
      <c r="GDH426" s="19"/>
      <c r="GDI426" s="19"/>
      <c r="GDJ426" s="19"/>
      <c r="GDK426" s="19"/>
      <c r="GDL426" s="31"/>
      <c r="GDM426" s="31"/>
      <c r="GDN426" s="31"/>
      <c r="GDO426" s="31"/>
      <c r="GDP426" s="95"/>
      <c r="GDQ426" s="31"/>
      <c r="GDR426" s="46"/>
      <c r="GDS426" s="31"/>
      <c r="GDT426" s="31"/>
      <c r="GDU426" s="31"/>
      <c r="GDV426" s="31"/>
      <c r="GDW426" s="31"/>
      <c r="GDX426" s="118"/>
      <c r="GDY426" s="19"/>
      <c r="GDZ426" s="19"/>
      <c r="GEA426" s="19"/>
      <c r="GEB426" s="31"/>
      <c r="GEC426" s="19"/>
      <c r="GED426" s="19"/>
      <c r="GEE426" s="31"/>
      <c r="GEF426" s="31"/>
      <c r="GEG426" s="19"/>
      <c r="GEH426" s="19"/>
      <c r="GEI426" s="19"/>
      <c r="GEJ426" s="19"/>
      <c r="GEK426" s="19"/>
      <c r="GEL426" s="19"/>
      <c r="GEM426" s="19"/>
      <c r="GEN426" s="19"/>
      <c r="GEO426" s="19"/>
      <c r="GEP426" s="31"/>
      <c r="GEQ426" s="31"/>
      <c r="GER426" s="31"/>
      <c r="GES426" s="31"/>
      <c r="GET426" s="95"/>
      <c r="GEU426" s="31"/>
      <c r="GEV426" s="46"/>
      <c r="GEW426" s="31"/>
      <c r="GEX426" s="31"/>
      <c r="GEY426" s="31"/>
      <c r="GEZ426" s="31"/>
      <c r="GFA426" s="31"/>
      <c r="GFB426" s="118"/>
      <c r="GFC426" s="19"/>
      <c r="GFD426" s="19"/>
      <c r="GFE426" s="19"/>
      <c r="GFF426" s="31"/>
      <c r="GFG426" s="19"/>
      <c r="GFH426" s="19"/>
      <c r="GFI426" s="31"/>
      <c r="GFJ426" s="31"/>
      <c r="GFK426" s="19"/>
      <c r="GFL426" s="19"/>
      <c r="GFM426" s="19"/>
      <c r="GFN426" s="19"/>
      <c r="GFO426" s="19"/>
      <c r="GFP426" s="19"/>
      <c r="GFQ426" s="19"/>
      <c r="GFR426" s="19"/>
      <c r="GFS426" s="19"/>
      <c r="GFT426" s="31"/>
      <c r="GFU426" s="31"/>
      <c r="GFV426" s="31"/>
      <c r="GFW426" s="31"/>
      <c r="GFX426" s="95"/>
      <c r="GFY426" s="31"/>
      <c r="GFZ426" s="46"/>
      <c r="GGA426" s="31"/>
      <c r="GGB426" s="31"/>
      <c r="GGC426" s="31"/>
      <c r="GGD426" s="31"/>
      <c r="GGE426" s="31"/>
      <c r="GGF426" s="118"/>
      <c r="GGG426" s="19"/>
      <c r="GGH426" s="19"/>
      <c r="GGI426" s="19"/>
      <c r="GGJ426" s="31"/>
      <c r="GGK426" s="19"/>
      <c r="GGL426" s="19"/>
      <c r="GGM426" s="31"/>
      <c r="GGN426" s="31"/>
      <c r="GGO426" s="19"/>
      <c r="GGP426" s="19"/>
      <c r="GGQ426" s="19"/>
      <c r="GGR426" s="19"/>
      <c r="GGS426" s="19"/>
      <c r="GGT426" s="19"/>
      <c r="GGU426" s="19"/>
      <c r="GGV426" s="19"/>
      <c r="GGW426" s="19"/>
      <c r="GGX426" s="31"/>
      <c r="GGY426" s="31"/>
      <c r="GGZ426" s="31"/>
      <c r="GHA426" s="31"/>
      <c r="GHB426" s="95"/>
      <c r="GHC426" s="31"/>
      <c r="GHD426" s="46"/>
      <c r="GHE426" s="31"/>
      <c r="GHF426" s="31"/>
      <c r="GHG426" s="31"/>
      <c r="GHH426" s="31"/>
      <c r="GHI426" s="31"/>
      <c r="GHJ426" s="118"/>
      <c r="GHK426" s="19"/>
      <c r="GHL426" s="19"/>
      <c r="GHM426" s="19"/>
      <c r="GHN426" s="31"/>
      <c r="GHO426" s="19"/>
      <c r="GHP426" s="19"/>
      <c r="GHQ426" s="31"/>
      <c r="GHR426" s="31"/>
      <c r="GHS426" s="19"/>
      <c r="GHT426" s="19"/>
      <c r="GHU426" s="19"/>
      <c r="GHV426" s="19"/>
      <c r="GHW426" s="19"/>
      <c r="GHX426" s="19"/>
      <c r="GHY426" s="19"/>
      <c r="GHZ426" s="19"/>
      <c r="GIA426" s="19"/>
      <c r="GIB426" s="31"/>
      <c r="GIC426" s="31"/>
      <c r="GID426" s="31"/>
      <c r="GIE426" s="31"/>
      <c r="GIF426" s="95"/>
      <c r="GIG426" s="31"/>
      <c r="GIH426" s="46"/>
      <c r="GII426" s="31"/>
      <c r="GIJ426" s="31"/>
      <c r="GIK426" s="31"/>
      <c r="GIL426" s="31"/>
      <c r="GIM426" s="31"/>
      <c r="GIN426" s="118"/>
      <c r="GIO426" s="19"/>
      <c r="GIP426" s="19"/>
      <c r="GIQ426" s="19"/>
      <c r="GIR426" s="31"/>
      <c r="GIS426" s="19"/>
      <c r="GIT426" s="19"/>
      <c r="GIU426" s="31"/>
      <c r="GIV426" s="31"/>
      <c r="GIW426" s="19"/>
      <c r="GIX426" s="19"/>
      <c r="GIY426" s="19"/>
      <c r="GIZ426" s="19"/>
      <c r="GJA426" s="19"/>
      <c r="GJB426" s="19"/>
      <c r="GJC426" s="19"/>
      <c r="GJD426" s="19"/>
      <c r="GJE426" s="19"/>
      <c r="GJF426" s="31"/>
      <c r="GJG426" s="31"/>
      <c r="GJH426" s="31"/>
      <c r="GJI426" s="31"/>
      <c r="GJJ426" s="95"/>
      <c r="GJK426" s="31"/>
      <c r="GJL426" s="46"/>
      <c r="GJM426" s="31"/>
      <c r="GJN426" s="31"/>
      <c r="GJO426" s="31"/>
      <c r="GJP426" s="31"/>
      <c r="GJQ426" s="31"/>
      <c r="GJR426" s="118"/>
      <c r="GJS426" s="19"/>
      <c r="GJT426" s="19"/>
      <c r="GJU426" s="19"/>
      <c r="GJV426" s="31"/>
      <c r="GJW426" s="19"/>
      <c r="GJX426" s="19"/>
      <c r="GJY426" s="31"/>
      <c r="GJZ426" s="31"/>
      <c r="GKA426" s="19"/>
      <c r="GKB426" s="19"/>
      <c r="GKC426" s="19"/>
      <c r="GKD426" s="19"/>
      <c r="GKE426" s="19"/>
      <c r="GKF426" s="19"/>
      <c r="GKG426" s="19"/>
      <c r="GKH426" s="19"/>
      <c r="GKI426" s="19"/>
      <c r="GKJ426" s="31"/>
      <c r="GKK426" s="31"/>
      <c r="GKL426" s="31"/>
      <c r="GKM426" s="31"/>
      <c r="GKN426" s="95"/>
      <c r="GKO426" s="31"/>
      <c r="GKP426" s="46"/>
      <c r="GKQ426" s="31"/>
      <c r="GKR426" s="31"/>
      <c r="GKS426" s="31"/>
      <c r="GKT426" s="31"/>
      <c r="GKU426" s="31"/>
      <c r="GKV426" s="118"/>
      <c r="GKW426" s="19"/>
      <c r="GKX426" s="19"/>
      <c r="GKY426" s="19"/>
      <c r="GKZ426" s="31"/>
      <c r="GLA426" s="19"/>
      <c r="GLB426" s="19"/>
      <c r="GLC426" s="31"/>
      <c r="GLD426" s="31"/>
      <c r="GLE426" s="19"/>
      <c r="GLF426" s="19"/>
      <c r="GLG426" s="19"/>
      <c r="GLH426" s="19"/>
      <c r="GLI426" s="19"/>
      <c r="GLJ426" s="19"/>
      <c r="GLK426" s="19"/>
      <c r="GLL426" s="19"/>
      <c r="GLM426" s="19"/>
      <c r="GLN426" s="31"/>
      <c r="GLO426" s="31"/>
      <c r="GLP426" s="31"/>
      <c r="GLQ426" s="31"/>
      <c r="GLR426" s="95"/>
      <c r="GLS426" s="31"/>
      <c r="GLT426" s="46"/>
      <c r="GLU426" s="31"/>
      <c r="GLV426" s="31"/>
      <c r="GLW426" s="31"/>
      <c r="GLX426" s="31"/>
      <c r="GLY426" s="31"/>
      <c r="GLZ426" s="118"/>
      <c r="GMA426" s="19"/>
      <c r="GMB426" s="19"/>
      <c r="GMC426" s="19"/>
      <c r="GMD426" s="31"/>
      <c r="GME426" s="19"/>
      <c r="GMF426" s="19"/>
      <c r="GMG426" s="31"/>
      <c r="GMH426" s="31"/>
      <c r="GMI426" s="19"/>
      <c r="GMJ426" s="19"/>
      <c r="GMK426" s="19"/>
      <c r="GML426" s="19"/>
      <c r="GMM426" s="19"/>
      <c r="GMN426" s="19"/>
      <c r="GMO426" s="19"/>
      <c r="GMP426" s="19"/>
      <c r="GMQ426" s="19"/>
      <c r="GMR426" s="31"/>
      <c r="GMS426" s="31"/>
      <c r="GMT426" s="31"/>
      <c r="GMU426" s="31"/>
      <c r="GMV426" s="95"/>
      <c r="GMW426" s="31"/>
      <c r="GMX426" s="46"/>
      <c r="GMY426" s="31"/>
      <c r="GMZ426" s="31"/>
      <c r="GNA426" s="31"/>
      <c r="GNB426" s="31"/>
      <c r="GNC426" s="31"/>
      <c r="GND426" s="118"/>
      <c r="GNE426" s="19"/>
      <c r="GNF426" s="19"/>
      <c r="GNG426" s="19"/>
      <c r="GNH426" s="31"/>
      <c r="GNI426" s="19"/>
      <c r="GNJ426" s="19"/>
      <c r="GNK426" s="31"/>
      <c r="GNL426" s="31"/>
      <c r="GNM426" s="19"/>
      <c r="GNN426" s="19"/>
      <c r="GNO426" s="19"/>
      <c r="GNP426" s="19"/>
      <c r="GNQ426" s="19"/>
      <c r="GNR426" s="19"/>
      <c r="GNS426" s="19"/>
      <c r="GNT426" s="19"/>
      <c r="GNU426" s="19"/>
      <c r="GNV426" s="31"/>
      <c r="GNW426" s="31"/>
      <c r="GNX426" s="31"/>
      <c r="GNY426" s="31"/>
      <c r="GNZ426" s="95"/>
      <c r="GOA426" s="31"/>
      <c r="GOB426" s="46"/>
      <c r="GOC426" s="31"/>
      <c r="GOD426" s="31"/>
      <c r="GOE426" s="31"/>
      <c r="GOF426" s="31"/>
      <c r="GOG426" s="31"/>
      <c r="GOH426" s="118"/>
      <c r="GOI426" s="19"/>
      <c r="GOJ426" s="19"/>
      <c r="GOK426" s="19"/>
      <c r="GOL426" s="31"/>
      <c r="GOM426" s="19"/>
      <c r="GON426" s="19"/>
      <c r="GOO426" s="31"/>
      <c r="GOP426" s="31"/>
      <c r="GOQ426" s="19"/>
      <c r="GOR426" s="19"/>
      <c r="GOS426" s="19"/>
      <c r="GOT426" s="19"/>
      <c r="GOU426" s="19"/>
      <c r="GOV426" s="19"/>
      <c r="GOW426" s="19"/>
      <c r="GOX426" s="19"/>
      <c r="GOY426" s="19"/>
      <c r="GOZ426" s="31"/>
      <c r="GPA426" s="31"/>
      <c r="GPB426" s="31"/>
      <c r="GPC426" s="31"/>
      <c r="GPD426" s="95"/>
      <c r="GPE426" s="31"/>
      <c r="GPF426" s="46"/>
      <c r="GPG426" s="31"/>
      <c r="GPH426" s="31"/>
      <c r="GPI426" s="31"/>
      <c r="GPJ426" s="31"/>
      <c r="GPK426" s="31"/>
      <c r="GPL426" s="118"/>
      <c r="GPM426" s="19"/>
      <c r="GPN426" s="19"/>
      <c r="GPO426" s="19"/>
      <c r="GPP426" s="31"/>
      <c r="GPQ426" s="19"/>
      <c r="GPR426" s="19"/>
      <c r="GPS426" s="31"/>
      <c r="GPT426" s="31"/>
      <c r="GPU426" s="19"/>
      <c r="GPV426" s="19"/>
      <c r="GPW426" s="19"/>
      <c r="GPX426" s="19"/>
      <c r="GPY426" s="19"/>
      <c r="GPZ426" s="19"/>
      <c r="GQA426" s="19"/>
      <c r="GQB426" s="19"/>
      <c r="GQC426" s="19"/>
      <c r="GQD426" s="31"/>
      <c r="GQE426" s="31"/>
      <c r="GQF426" s="31"/>
      <c r="GQG426" s="31"/>
      <c r="GQH426" s="95"/>
      <c r="GQI426" s="31"/>
      <c r="GQJ426" s="46"/>
      <c r="GQK426" s="31"/>
      <c r="GQL426" s="31"/>
      <c r="GQM426" s="31"/>
      <c r="GQN426" s="31"/>
      <c r="GQO426" s="31"/>
      <c r="GQP426" s="118"/>
      <c r="GQQ426" s="19"/>
      <c r="GQR426" s="19"/>
      <c r="GQS426" s="19"/>
      <c r="GQT426" s="31"/>
      <c r="GQU426" s="19"/>
      <c r="GQV426" s="19"/>
      <c r="GQW426" s="31"/>
      <c r="GQX426" s="31"/>
      <c r="GQY426" s="19"/>
      <c r="GQZ426" s="19"/>
      <c r="GRA426" s="19"/>
      <c r="GRB426" s="19"/>
      <c r="GRC426" s="19"/>
      <c r="GRD426" s="19"/>
      <c r="GRE426" s="19"/>
      <c r="GRF426" s="19"/>
      <c r="GRG426" s="19"/>
      <c r="GRH426" s="31"/>
      <c r="GRI426" s="31"/>
      <c r="GRJ426" s="31"/>
      <c r="GRK426" s="31"/>
      <c r="GRL426" s="95"/>
      <c r="GRM426" s="31"/>
      <c r="GRN426" s="46"/>
      <c r="GRO426" s="31"/>
      <c r="GRP426" s="31"/>
      <c r="GRQ426" s="31"/>
      <c r="GRR426" s="31"/>
      <c r="GRS426" s="31"/>
      <c r="GRT426" s="118"/>
      <c r="GRU426" s="19"/>
      <c r="GRV426" s="19"/>
      <c r="GRW426" s="19"/>
      <c r="GRX426" s="31"/>
      <c r="GRY426" s="19"/>
      <c r="GRZ426" s="19"/>
      <c r="GSA426" s="31"/>
      <c r="GSB426" s="31"/>
      <c r="GSC426" s="19"/>
      <c r="GSD426" s="19"/>
      <c r="GSE426" s="19"/>
      <c r="GSF426" s="19"/>
      <c r="GSG426" s="19"/>
      <c r="GSH426" s="19"/>
      <c r="GSI426" s="19"/>
      <c r="GSJ426" s="19"/>
      <c r="GSK426" s="19"/>
      <c r="GSL426" s="31"/>
      <c r="GSM426" s="31"/>
      <c r="GSN426" s="31"/>
      <c r="GSO426" s="31"/>
      <c r="GSP426" s="95"/>
      <c r="GSQ426" s="31"/>
      <c r="GSR426" s="46"/>
      <c r="GSS426" s="31"/>
      <c r="GST426" s="31"/>
      <c r="GSU426" s="31"/>
      <c r="GSV426" s="31"/>
      <c r="GSW426" s="31"/>
      <c r="GSX426" s="118"/>
      <c r="GSY426" s="19"/>
      <c r="GSZ426" s="19"/>
      <c r="GTA426" s="19"/>
      <c r="GTB426" s="31"/>
      <c r="GTC426" s="19"/>
      <c r="GTD426" s="19"/>
      <c r="GTE426" s="31"/>
      <c r="GTF426" s="31"/>
      <c r="GTG426" s="19"/>
      <c r="GTH426" s="19"/>
      <c r="GTI426" s="19"/>
      <c r="GTJ426" s="19"/>
      <c r="GTK426" s="19"/>
      <c r="GTL426" s="19"/>
      <c r="GTM426" s="19"/>
      <c r="GTN426" s="19"/>
      <c r="GTO426" s="19"/>
      <c r="GTP426" s="31"/>
      <c r="GTQ426" s="31"/>
      <c r="GTR426" s="31"/>
      <c r="GTS426" s="31"/>
      <c r="GTT426" s="95"/>
      <c r="GTU426" s="31"/>
      <c r="GTV426" s="46"/>
      <c r="GTW426" s="31"/>
      <c r="GTX426" s="31"/>
      <c r="GTY426" s="31"/>
      <c r="GTZ426" s="31"/>
      <c r="GUA426" s="31"/>
      <c r="GUB426" s="118"/>
      <c r="GUC426" s="19"/>
      <c r="GUD426" s="19"/>
      <c r="GUE426" s="19"/>
      <c r="GUF426" s="31"/>
      <c r="GUG426" s="19"/>
      <c r="GUH426" s="19"/>
      <c r="GUI426" s="31"/>
      <c r="GUJ426" s="31"/>
      <c r="GUK426" s="19"/>
      <c r="GUL426" s="19"/>
      <c r="GUM426" s="19"/>
      <c r="GUN426" s="19"/>
      <c r="GUO426" s="19"/>
      <c r="GUP426" s="19"/>
      <c r="GUQ426" s="19"/>
      <c r="GUR426" s="19"/>
      <c r="GUS426" s="19"/>
      <c r="GUT426" s="31"/>
      <c r="GUU426" s="31"/>
      <c r="GUV426" s="31"/>
      <c r="GUW426" s="31"/>
      <c r="GUX426" s="95"/>
      <c r="GUY426" s="31"/>
      <c r="GUZ426" s="46"/>
      <c r="GVA426" s="31"/>
      <c r="GVB426" s="31"/>
      <c r="GVC426" s="31"/>
      <c r="GVD426" s="31"/>
      <c r="GVE426" s="31"/>
      <c r="GVF426" s="118"/>
      <c r="GVG426" s="19"/>
      <c r="GVH426" s="19"/>
      <c r="GVI426" s="19"/>
      <c r="GVJ426" s="31"/>
      <c r="GVK426" s="19"/>
      <c r="GVL426" s="19"/>
      <c r="GVM426" s="31"/>
      <c r="GVN426" s="31"/>
      <c r="GVO426" s="19"/>
      <c r="GVP426" s="19"/>
      <c r="GVQ426" s="19"/>
      <c r="GVR426" s="19"/>
      <c r="GVS426" s="19"/>
      <c r="GVT426" s="19"/>
      <c r="GVU426" s="19"/>
      <c r="GVV426" s="19"/>
      <c r="GVW426" s="19"/>
      <c r="GVX426" s="31"/>
      <c r="GVY426" s="31"/>
      <c r="GVZ426" s="31"/>
      <c r="GWA426" s="31"/>
      <c r="GWB426" s="95"/>
      <c r="GWC426" s="31"/>
      <c r="GWD426" s="46"/>
      <c r="GWE426" s="31"/>
      <c r="GWF426" s="31"/>
      <c r="GWG426" s="31"/>
      <c r="GWH426" s="31"/>
      <c r="GWI426" s="31"/>
      <c r="GWJ426" s="118"/>
      <c r="GWK426" s="19"/>
      <c r="GWL426" s="19"/>
      <c r="GWM426" s="19"/>
      <c r="GWN426" s="31"/>
      <c r="GWO426" s="19"/>
      <c r="GWP426" s="19"/>
      <c r="GWQ426" s="31"/>
      <c r="GWR426" s="31"/>
      <c r="GWS426" s="19"/>
      <c r="GWT426" s="19"/>
      <c r="GWU426" s="19"/>
      <c r="GWV426" s="19"/>
      <c r="GWW426" s="19"/>
      <c r="GWX426" s="19"/>
      <c r="GWY426" s="19"/>
      <c r="GWZ426" s="19"/>
      <c r="GXA426" s="19"/>
      <c r="GXB426" s="31"/>
      <c r="GXC426" s="31"/>
      <c r="GXD426" s="31"/>
      <c r="GXE426" s="31"/>
      <c r="GXF426" s="95"/>
      <c r="GXG426" s="31"/>
      <c r="GXH426" s="46"/>
      <c r="GXI426" s="31"/>
      <c r="GXJ426" s="31"/>
      <c r="GXK426" s="31"/>
      <c r="GXL426" s="31"/>
      <c r="GXM426" s="31"/>
      <c r="GXN426" s="118"/>
      <c r="GXO426" s="19"/>
      <c r="GXP426" s="19"/>
      <c r="GXQ426" s="19"/>
      <c r="GXR426" s="31"/>
      <c r="GXS426" s="19"/>
      <c r="GXT426" s="19"/>
      <c r="GXU426" s="31"/>
      <c r="GXV426" s="31"/>
      <c r="GXW426" s="19"/>
      <c r="GXX426" s="19"/>
      <c r="GXY426" s="19"/>
      <c r="GXZ426" s="19"/>
      <c r="GYA426" s="19"/>
      <c r="GYB426" s="19"/>
      <c r="GYC426" s="19"/>
      <c r="GYD426" s="19"/>
      <c r="GYE426" s="19"/>
      <c r="GYF426" s="31"/>
      <c r="GYG426" s="31"/>
      <c r="GYH426" s="31"/>
      <c r="GYI426" s="31"/>
      <c r="GYJ426" s="95"/>
      <c r="GYK426" s="31"/>
      <c r="GYL426" s="46"/>
      <c r="GYM426" s="31"/>
      <c r="GYN426" s="31"/>
      <c r="GYO426" s="31"/>
      <c r="GYP426" s="31"/>
      <c r="GYQ426" s="31"/>
      <c r="GYR426" s="118"/>
      <c r="GYS426" s="19"/>
      <c r="GYT426" s="19"/>
      <c r="GYU426" s="19"/>
      <c r="GYV426" s="31"/>
      <c r="GYW426" s="19"/>
      <c r="GYX426" s="19"/>
      <c r="GYY426" s="31"/>
      <c r="GYZ426" s="31"/>
      <c r="GZA426" s="19"/>
      <c r="GZB426" s="19"/>
      <c r="GZC426" s="19"/>
      <c r="GZD426" s="19"/>
      <c r="GZE426" s="19"/>
      <c r="GZF426" s="19"/>
      <c r="GZG426" s="19"/>
      <c r="GZH426" s="19"/>
      <c r="GZI426" s="19"/>
      <c r="GZJ426" s="31"/>
      <c r="GZK426" s="31"/>
      <c r="GZL426" s="31"/>
      <c r="GZM426" s="31"/>
      <c r="GZN426" s="95"/>
      <c r="GZO426" s="31"/>
      <c r="GZP426" s="46"/>
      <c r="GZQ426" s="31"/>
      <c r="GZR426" s="31"/>
      <c r="GZS426" s="31"/>
      <c r="GZT426" s="31"/>
      <c r="GZU426" s="31"/>
      <c r="GZV426" s="118"/>
      <c r="GZW426" s="19"/>
      <c r="GZX426" s="19"/>
      <c r="GZY426" s="19"/>
      <c r="GZZ426" s="31"/>
      <c r="HAA426" s="19"/>
      <c r="HAB426" s="19"/>
      <c r="HAC426" s="31"/>
      <c r="HAD426" s="31"/>
      <c r="HAE426" s="19"/>
      <c r="HAF426" s="19"/>
      <c r="HAG426" s="19"/>
      <c r="HAH426" s="19"/>
      <c r="HAI426" s="19"/>
      <c r="HAJ426" s="19"/>
      <c r="HAK426" s="19"/>
      <c r="HAL426" s="19"/>
      <c r="HAM426" s="19"/>
      <c r="HAN426" s="31"/>
      <c r="HAO426" s="31"/>
      <c r="HAP426" s="31"/>
      <c r="HAQ426" s="31"/>
      <c r="HAR426" s="95"/>
      <c r="HAS426" s="31"/>
      <c r="HAT426" s="46"/>
      <c r="HAU426" s="31"/>
      <c r="HAV426" s="31"/>
      <c r="HAW426" s="31"/>
      <c r="HAX426" s="31"/>
      <c r="HAY426" s="31"/>
      <c r="HAZ426" s="118"/>
      <c r="HBA426" s="19"/>
      <c r="HBB426" s="19"/>
      <c r="HBC426" s="19"/>
      <c r="HBD426" s="31"/>
      <c r="HBE426" s="19"/>
      <c r="HBF426" s="19"/>
      <c r="HBG426" s="31"/>
      <c r="HBH426" s="31"/>
      <c r="HBI426" s="19"/>
      <c r="HBJ426" s="19"/>
      <c r="HBK426" s="19"/>
      <c r="HBL426" s="19"/>
      <c r="HBM426" s="19"/>
      <c r="HBN426" s="19"/>
      <c r="HBO426" s="19"/>
      <c r="HBP426" s="19"/>
      <c r="HBQ426" s="19"/>
      <c r="HBR426" s="31"/>
      <c r="HBS426" s="31"/>
      <c r="HBT426" s="31"/>
      <c r="HBU426" s="31"/>
      <c r="HBV426" s="95"/>
      <c r="HBW426" s="31"/>
      <c r="HBX426" s="46"/>
      <c r="HBY426" s="31"/>
      <c r="HBZ426" s="31"/>
      <c r="HCA426" s="31"/>
      <c r="HCB426" s="31"/>
      <c r="HCC426" s="31"/>
      <c r="HCD426" s="118"/>
      <c r="HCE426" s="19"/>
      <c r="HCF426" s="19"/>
      <c r="HCG426" s="19"/>
      <c r="HCH426" s="31"/>
      <c r="HCI426" s="19"/>
      <c r="HCJ426" s="19"/>
      <c r="HCK426" s="31"/>
      <c r="HCL426" s="31"/>
      <c r="HCM426" s="19"/>
      <c r="HCN426" s="19"/>
      <c r="HCO426" s="19"/>
      <c r="HCP426" s="19"/>
      <c r="HCQ426" s="19"/>
      <c r="HCR426" s="19"/>
      <c r="HCS426" s="19"/>
      <c r="HCT426" s="19"/>
      <c r="HCU426" s="19"/>
      <c r="HCV426" s="31"/>
      <c r="HCW426" s="31"/>
      <c r="HCX426" s="31"/>
      <c r="HCY426" s="31"/>
      <c r="HCZ426" s="95"/>
      <c r="HDA426" s="31"/>
      <c r="HDB426" s="46"/>
      <c r="HDC426" s="31"/>
      <c r="HDD426" s="31"/>
      <c r="HDE426" s="31"/>
      <c r="HDF426" s="31"/>
      <c r="HDG426" s="31"/>
      <c r="HDH426" s="118"/>
      <c r="HDI426" s="19"/>
      <c r="HDJ426" s="19"/>
      <c r="HDK426" s="19"/>
      <c r="HDL426" s="31"/>
      <c r="HDM426" s="19"/>
      <c r="HDN426" s="19"/>
      <c r="HDO426" s="31"/>
      <c r="HDP426" s="31"/>
      <c r="HDQ426" s="19"/>
      <c r="HDR426" s="19"/>
      <c r="HDS426" s="19"/>
      <c r="HDT426" s="19"/>
      <c r="HDU426" s="19"/>
      <c r="HDV426" s="19"/>
      <c r="HDW426" s="19"/>
      <c r="HDX426" s="19"/>
      <c r="HDY426" s="19"/>
      <c r="HDZ426" s="31"/>
      <c r="HEA426" s="31"/>
      <c r="HEB426" s="31"/>
      <c r="HEC426" s="31"/>
      <c r="HED426" s="95"/>
      <c r="HEE426" s="31"/>
      <c r="HEF426" s="46"/>
      <c r="HEG426" s="31"/>
      <c r="HEH426" s="31"/>
      <c r="HEI426" s="31"/>
      <c r="HEJ426" s="31"/>
      <c r="HEK426" s="31"/>
      <c r="HEL426" s="118"/>
      <c r="HEM426" s="19"/>
      <c r="HEN426" s="19"/>
      <c r="HEO426" s="19"/>
      <c r="HEP426" s="31"/>
      <c r="HEQ426" s="19"/>
      <c r="HER426" s="19"/>
      <c r="HES426" s="31"/>
      <c r="HET426" s="31"/>
      <c r="HEU426" s="19"/>
      <c r="HEV426" s="19"/>
      <c r="HEW426" s="19"/>
      <c r="HEX426" s="19"/>
      <c r="HEY426" s="19"/>
      <c r="HEZ426" s="19"/>
      <c r="HFA426" s="19"/>
      <c r="HFB426" s="19"/>
      <c r="HFC426" s="19"/>
      <c r="HFD426" s="31"/>
      <c r="HFE426" s="31"/>
      <c r="HFF426" s="31"/>
      <c r="HFG426" s="31"/>
      <c r="HFH426" s="95"/>
      <c r="HFI426" s="31"/>
      <c r="HFJ426" s="46"/>
      <c r="HFK426" s="31"/>
      <c r="HFL426" s="31"/>
      <c r="HFM426" s="31"/>
      <c r="HFN426" s="31"/>
      <c r="HFO426" s="31"/>
      <c r="HFP426" s="118"/>
      <c r="HFQ426" s="19"/>
      <c r="HFR426" s="19"/>
      <c r="HFS426" s="19"/>
      <c r="HFT426" s="31"/>
      <c r="HFU426" s="19"/>
      <c r="HFV426" s="19"/>
      <c r="HFW426" s="31"/>
      <c r="HFX426" s="31"/>
      <c r="HFY426" s="19"/>
      <c r="HFZ426" s="19"/>
      <c r="HGA426" s="19"/>
      <c r="HGB426" s="19"/>
      <c r="HGC426" s="19"/>
      <c r="HGD426" s="19"/>
      <c r="HGE426" s="19"/>
      <c r="HGF426" s="19"/>
      <c r="HGG426" s="19"/>
      <c r="HGH426" s="31"/>
      <c r="HGI426" s="31"/>
      <c r="HGJ426" s="31"/>
      <c r="HGK426" s="31"/>
      <c r="HGL426" s="95"/>
      <c r="HGM426" s="31"/>
      <c r="HGN426" s="46"/>
      <c r="HGO426" s="31"/>
      <c r="HGP426" s="31"/>
      <c r="HGQ426" s="31"/>
      <c r="HGR426" s="31"/>
      <c r="HGS426" s="31"/>
      <c r="HGT426" s="118"/>
      <c r="HGU426" s="19"/>
      <c r="HGV426" s="19"/>
      <c r="HGW426" s="19"/>
      <c r="HGX426" s="31"/>
      <c r="HGY426" s="19"/>
      <c r="HGZ426" s="19"/>
      <c r="HHA426" s="31"/>
      <c r="HHB426" s="31"/>
      <c r="HHC426" s="19"/>
      <c r="HHD426" s="19"/>
      <c r="HHE426" s="19"/>
      <c r="HHF426" s="19"/>
      <c r="HHG426" s="19"/>
      <c r="HHH426" s="19"/>
      <c r="HHI426" s="19"/>
      <c r="HHJ426" s="19"/>
      <c r="HHK426" s="19"/>
      <c r="HHL426" s="31"/>
      <c r="HHM426" s="31"/>
      <c r="HHN426" s="31"/>
      <c r="HHO426" s="31"/>
      <c r="HHP426" s="95"/>
      <c r="HHQ426" s="31"/>
      <c r="HHR426" s="46"/>
      <c r="HHS426" s="31"/>
      <c r="HHT426" s="31"/>
      <c r="HHU426" s="31"/>
      <c r="HHV426" s="31"/>
      <c r="HHW426" s="31"/>
      <c r="HHX426" s="118"/>
      <c r="HHY426" s="19"/>
      <c r="HHZ426" s="19"/>
      <c r="HIA426" s="19"/>
      <c r="HIB426" s="31"/>
      <c r="HIC426" s="19"/>
      <c r="HID426" s="19"/>
      <c r="HIE426" s="31"/>
      <c r="HIF426" s="31"/>
      <c r="HIG426" s="19"/>
      <c r="HIH426" s="19"/>
      <c r="HII426" s="19"/>
      <c r="HIJ426" s="19"/>
      <c r="HIK426" s="19"/>
      <c r="HIL426" s="19"/>
      <c r="HIM426" s="19"/>
      <c r="HIN426" s="19"/>
      <c r="HIO426" s="19"/>
      <c r="HIP426" s="31"/>
      <c r="HIQ426" s="31"/>
      <c r="HIR426" s="31"/>
      <c r="HIS426" s="31"/>
      <c r="HIT426" s="95"/>
      <c r="HIU426" s="31"/>
      <c r="HIV426" s="46"/>
      <c r="HIW426" s="31"/>
      <c r="HIX426" s="31"/>
      <c r="HIY426" s="31"/>
      <c r="HIZ426" s="31"/>
      <c r="HJA426" s="31"/>
      <c r="HJB426" s="118"/>
      <c r="HJC426" s="19"/>
      <c r="HJD426" s="19"/>
      <c r="HJE426" s="19"/>
      <c r="HJF426" s="31"/>
      <c r="HJG426" s="19"/>
      <c r="HJH426" s="19"/>
      <c r="HJI426" s="31"/>
      <c r="HJJ426" s="31"/>
      <c r="HJK426" s="19"/>
      <c r="HJL426" s="19"/>
      <c r="HJM426" s="19"/>
      <c r="HJN426" s="19"/>
      <c r="HJO426" s="19"/>
      <c r="HJP426" s="19"/>
      <c r="HJQ426" s="19"/>
      <c r="HJR426" s="19"/>
      <c r="HJS426" s="19"/>
      <c r="HJT426" s="31"/>
      <c r="HJU426" s="31"/>
      <c r="HJV426" s="31"/>
      <c r="HJW426" s="31"/>
      <c r="HJX426" s="95"/>
      <c r="HJY426" s="31"/>
      <c r="HJZ426" s="46"/>
      <c r="HKA426" s="31"/>
      <c r="HKB426" s="31"/>
      <c r="HKC426" s="31"/>
      <c r="HKD426" s="31"/>
      <c r="HKE426" s="31"/>
      <c r="HKF426" s="118"/>
      <c r="HKG426" s="19"/>
      <c r="HKH426" s="19"/>
      <c r="HKI426" s="19"/>
      <c r="HKJ426" s="31"/>
      <c r="HKK426" s="19"/>
      <c r="HKL426" s="19"/>
      <c r="HKM426" s="31"/>
      <c r="HKN426" s="31"/>
      <c r="HKO426" s="19"/>
      <c r="HKP426" s="19"/>
      <c r="HKQ426" s="19"/>
      <c r="HKR426" s="19"/>
      <c r="HKS426" s="19"/>
      <c r="HKT426" s="19"/>
      <c r="HKU426" s="19"/>
      <c r="HKV426" s="19"/>
      <c r="HKW426" s="19"/>
      <c r="HKX426" s="31"/>
      <c r="HKY426" s="31"/>
      <c r="HKZ426" s="31"/>
      <c r="HLA426" s="31"/>
      <c r="HLB426" s="95"/>
      <c r="HLC426" s="31"/>
      <c r="HLD426" s="46"/>
      <c r="HLE426" s="31"/>
      <c r="HLF426" s="31"/>
      <c r="HLG426" s="31"/>
      <c r="HLH426" s="31"/>
      <c r="HLI426" s="31"/>
      <c r="HLJ426" s="118"/>
      <c r="HLK426" s="19"/>
      <c r="HLL426" s="19"/>
      <c r="HLM426" s="19"/>
      <c r="HLN426" s="31"/>
      <c r="HLO426" s="19"/>
      <c r="HLP426" s="19"/>
      <c r="HLQ426" s="31"/>
      <c r="HLR426" s="31"/>
      <c r="HLS426" s="19"/>
      <c r="HLT426" s="19"/>
      <c r="HLU426" s="19"/>
      <c r="HLV426" s="19"/>
      <c r="HLW426" s="19"/>
      <c r="HLX426" s="19"/>
      <c r="HLY426" s="19"/>
      <c r="HLZ426" s="19"/>
      <c r="HMA426" s="19"/>
      <c r="HMB426" s="31"/>
      <c r="HMC426" s="31"/>
      <c r="HMD426" s="31"/>
      <c r="HME426" s="31"/>
      <c r="HMF426" s="95"/>
      <c r="HMG426" s="31"/>
      <c r="HMH426" s="46"/>
      <c r="HMI426" s="31"/>
      <c r="HMJ426" s="31"/>
      <c r="HMK426" s="31"/>
      <c r="HML426" s="31"/>
      <c r="HMM426" s="31"/>
      <c r="HMN426" s="118"/>
      <c r="HMO426" s="19"/>
      <c r="HMP426" s="19"/>
      <c r="HMQ426" s="19"/>
      <c r="HMR426" s="31"/>
      <c r="HMS426" s="19"/>
      <c r="HMT426" s="19"/>
      <c r="HMU426" s="31"/>
      <c r="HMV426" s="31"/>
      <c r="HMW426" s="19"/>
      <c r="HMX426" s="19"/>
      <c r="HMY426" s="19"/>
      <c r="HMZ426" s="19"/>
      <c r="HNA426" s="19"/>
      <c r="HNB426" s="19"/>
      <c r="HNC426" s="19"/>
      <c r="HND426" s="19"/>
      <c r="HNE426" s="19"/>
      <c r="HNF426" s="31"/>
      <c r="HNG426" s="31"/>
      <c r="HNH426" s="31"/>
      <c r="HNI426" s="31"/>
      <c r="HNJ426" s="95"/>
      <c r="HNK426" s="31"/>
      <c r="HNL426" s="46"/>
      <c r="HNM426" s="31"/>
      <c r="HNN426" s="31"/>
      <c r="HNO426" s="31"/>
      <c r="HNP426" s="31"/>
      <c r="HNQ426" s="31"/>
      <c r="HNR426" s="118"/>
      <c r="HNS426" s="19"/>
      <c r="HNT426" s="19"/>
      <c r="HNU426" s="19"/>
      <c r="HNV426" s="31"/>
      <c r="HNW426" s="19"/>
      <c r="HNX426" s="19"/>
      <c r="HNY426" s="31"/>
      <c r="HNZ426" s="31"/>
      <c r="HOA426" s="19"/>
      <c r="HOB426" s="19"/>
      <c r="HOC426" s="19"/>
      <c r="HOD426" s="19"/>
      <c r="HOE426" s="19"/>
      <c r="HOF426" s="19"/>
      <c r="HOG426" s="19"/>
      <c r="HOH426" s="19"/>
      <c r="HOI426" s="19"/>
      <c r="HOJ426" s="31"/>
      <c r="HOK426" s="31"/>
      <c r="HOL426" s="31"/>
      <c r="HOM426" s="31"/>
      <c r="HON426" s="95"/>
      <c r="HOO426" s="31"/>
      <c r="HOP426" s="46"/>
      <c r="HOQ426" s="31"/>
      <c r="HOR426" s="31"/>
      <c r="HOS426" s="31"/>
      <c r="HOT426" s="31"/>
      <c r="HOU426" s="31"/>
      <c r="HOV426" s="118"/>
      <c r="HOW426" s="19"/>
      <c r="HOX426" s="19"/>
      <c r="HOY426" s="19"/>
      <c r="HOZ426" s="31"/>
      <c r="HPA426" s="19"/>
      <c r="HPB426" s="19"/>
      <c r="HPC426" s="31"/>
      <c r="HPD426" s="31"/>
      <c r="HPE426" s="19"/>
      <c r="HPF426" s="19"/>
      <c r="HPG426" s="19"/>
      <c r="HPH426" s="19"/>
      <c r="HPI426" s="19"/>
      <c r="HPJ426" s="19"/>
      <c r="HPK426" s="19"/>
      <c r="HPL426" s="19"/>
      <c r="HPM426" s="19"/>
      <c r="HPN426" s="31"/>
      <c r="HPO426" s="31"/>
      <c r="HPP426" s="31"/>
      <c r="HPQ426" s="31"/>
      <c r="HPR426" s="95"/>
      <c r="HPS426" s="31"/>
      <c r="HPT426" s="46"/>
      <c r="HPU426" s="31"/>
      <c r="HPV426" s="31"/>
      <c r="HPW426" s="31"/>
      <c r="HPX426" s="31"/>
      <c r="HPY426" s="31"/>
      <c r="HPZ426" s="118"/>
      <c r="HQA426" s="19"/>
      <c r="HQB426" s="19"/>
      <c r="HQC426" s="19"/>
      <c r="HQD426" s="31"/>
      <c r="HQE426" s="19"/>
      <c r="HQF426" s="19"/>
      <c r="HQG426" s="31"/>
      <c r="HQH426" s="31"/>
      <c r="HQI426" s="19"/>
      <c r="HQJ426" s="19"/>
      <c r="HQK426" s="19"/>
      <c r="HQL426" s="19"/>
      <c r="HQM426" s="19"/>
      <c r="HQN426" s="19"/>
      <c r="HQO426" s="19"/>
      <c r="HQP426" s="19"/>
      <c r="HQQ426" s="19"/>
      <c r="HQR426" s="31"/>
      <c r="HQS426" s="31"/>
      <c r="HQT426" s="31"/>
      <c r="HQU426" s="31"/>
      <c r="HQV426" s="95"/>
      <c r="HQW426" s="31"/>
      <c r="HQX426" s="46"/>
      <c r="HQY426" s="31"/>
      <c r="HQZ426" s="31"/>
      <c r="HRA426" s="31"/>
      <c r="HRB426" s="31"/>
      <c r="HRC426" s="31"/>
      <c r="HRD426" s="118"/>
      <c r="HRE426" s="19"/>
      <c r="HRF426" s="19"/>
      <c r="HRG426" s="19"/>
      <c r="HRH426" s="31"/>
      <c r="HRI426" s="19"/>
      <c r="HRJ426" s="19"/>
      <c r="HRK426" s="31"/>
      <c r="HRL426" s="31"/>
      <c r="HRM426" s="19"/>
      <c r="HRN426" s="19"/>
      <c r="HRO426" s="19"/>
      <c r="HRP426" s="19"/>
      <c r="HRQ426" s="19"/>
      <c r="HRR426" s="19"/>
      <c r="HRS426" s="19"/>
      <c r="HRT426" s="19"/>
      <c r="HRU426" s="19"/>
      <c r="HRV426" s="31"/>
      <c r="HRW426" s="31"/>
      <c r="HRX426" s="31"/>
      <c r="HRY426" s="31"/>
      <c r="HRZ426" s="95"/>
      <c r="HSA426" s="31"/>
      <c r="HSB426" s="46"/>
      <c r="HSC426" s="31"/>
      <c r="HSD426" s="31"/>
      <c r="HSE426" s="31"/>
      <c r="HSF426" s="31"/>
      <c r="HSG426" s="31"/>
      <c r="HSH426" s="118"/>
      <c r="HSI426" s="19"/>
      <c r="HSJ426" s="19"/>
      <c r="HSK426" s="19"/>
      <c r="HSL426" s="31"/>
      <c r="HSM426" s="19"/>
      <c r="HSN426" s="19"/>
      <c r="HSO426" s="31"/>
      <c r="HSP426" s="31"/>
      <c r="HSQ426" s="19"/>
      <c r="HSR426" s="19"/>
      <c r="HSS426" s="19"/>
      <c r="HST426" s="19"/>
      <c r="HSU426" s="19"/>
      <c r="HSV426" s="19"/>
      <c r="HSW426" s="19"/>
      <c r="HSX426" s="19"/>
      <c r="HSY426" s="19"/>
      <c r="HSZ426" s="31"/>
      <c r="HTA426" s="31"/>
      <c r="HTB426" s="31"/>
      <c r="HTC426" s="31"/>
      <c r="HTD426" s="95"/>
      <c r="HTE426" s="31"/>
      <c r="HTF426" s="46"/>
      <c r="HTG426" s="31"/>
      <c r="HTH426" s="31"/>
      <c r="HTI426" s="31"/>
      <c r="HTJ426" s="31"/>
      <c r="HTK426" s="31"/>
      <c r="HTL426" s="118"/>
      <c r="HTM426" s="19"/>
      <c r="HTN426" s="19"/>
      <c r="HTO426" s="19"/>
      <c r="HTP426" s="31"/>
      <c r="HTQ426" s="19"/>
      <c r="HTR426" s="19"/>
      <c r="HTS426" s="31"/>
      <c r="HTT426" s="31"/>
      <c r="HTU426" s="19"/>
      <c r="HTV426" s="19"/>
      <c r="HTW426" s="19"/>
      <c r="HTX426" s="19"/>
      <c r="HTY426" s="19"/>
      <c r="HTZ426" s="19"/>
      <c r="HUA426" s="19"/>
      <c r="HUB426" s="19"/>
      <c r="HUC426" s="19"/>
      <c r="HUD426" s="31"/>
      <c r="HUE426" s="31"/>
      <c r="HUF426" s="31"/>
      <c r="HUG426" s="31"/>
      <c r="HUH426" s="95"/>
      <c r="HUI426" s="31"/>
      <c r="HUJ426" s="46"/>
      <c r="HUK426" s="31"/>
      <c r="HUL426" s="31"/>
      <c r="HUM426" s="31"/>
      <c r="HUN426" s="31"/>
      <c r="HUO426" s="31"/>
      <c r="HUP426" s="118"/>
      <c r="HUQ426" s="19"/>
      <c r="HUR426" s="19"/>
      <c r="HUS426" s="19"/>
      <c r="HUT426" s="31"/>
      <c r="HUU426" s="19"/>
      <c r="HUV426" s="19"/>
      <c r="HUW426" s="31"/>
      <c r="HUX426" s="31"/>
      <c r="HUY426" s="19"/>
      <c r="HUZ426" s="19"/>
      <c r="HVA426" s="19"/>
      <c r="HVB426" s="19"/>
      <c r="HVC426" s="19"/>
      <c r="HVD426" s="19"/>
      <c r="HVE426" s="19"/>
      <c r="HVF426" s="19"/>
      <c r="HVG426" s="19"/>
      <c r="HVH426" s="31"/>
      <c r="HVI426" s="31"/>
      <c r="HVJ426" s="31"/>
      <c r="HVK426" s="31"/>
      <c r="HVL426" s="95"/>
      <c r="HVM426" s="31"/>
      <c r="HVN426" s="46"/>
      <c r="HVO426" s="31"/>
      <c r="HVP426" s="31"/>
      <c r="HVQ426" s="31"/>
      <c r="HVR426" s="31"/>
      <c r="HVS426" s="31"/>
      <c r="HVT426" s="118"/>
      <c r="HVU426" s="19"/>
      <c r="HVV426" s="19"/>
      <c r="HVW426" s="19"/>
      <c r="HVX426" s="31"/>
      <c r="HVY426" s="19"/>
      <c r="HVZ426" s="19"/>
      <c r="HWA426" s="31"/>
      <c r="HWB426" s="31"/>
      <c r="HWC426" s="19"/>
      <c r="HWD426" s="19"/>
      <c r="HWE426" s="19"/>
      <c r="HWF426" s="19"/>
      <c r="HWG426" s="19"/>
      <c r="HWH426" s="19"/>
      <c r="HWI426" s="19"/>
      <c r="HWJ426" s="19"/>
      <c r="HWK426" s="19"/>
      <c r="HWL426" s="31"/>
      <c r="HWM426" s="31"/>
      <c r="HWN426" s="31"/>
      <c r="HWO426" s="31"/>
      <c r="HWP426" s="95"/>
      <c r="HWQ426" s="31"/>
      <c r="HWR426" s="46"/>
      <c r="HWS426" s="31"/>
      <c r="HWT426" s="31"/>
      <c r="HWU426" s="31"/>
      <c r="HWV426" s="31"/>
      <c r="HWW426" s="31"/>
      <c r="HWX426" s="118"/>
      <c r="HWY426" s="19"/>
      <c r="HWZ426" s="19"/>
      <c r="HXA426" s="19"/>
      <c r="HXB426" s="31"/>
      <c r="HXC426" s="19"/>
      <c r="HXD426" s="19"/>
      <c r="HXE426" s="31"/>
      <c r="HXF426" s="31"/>
      <c r="HXG426" s="19"/>
      <c r="HXH426" s="19"/>
      <c r="HXI426" s="19"/>
      <c r="HXJ426" s="19"/>
      <c r="HXK426" s="19"/>
      <c r="HXL426" s="19"/>
      <c r="HXM426" s="19"/>
      <c r="HXN426" s="19"/>
      <c r="HXO426" s="19"/>
      <c r="HXP426" s="31"/>
      <c r="HXQ426" s="31"/>
      <c r="HXR426" s="31"/>
      <c r="HXS426" s="31"/>
      <c r="HXT426" s="95"/>
      <c r="HXU426" s="31"/>
      <c r="HXV426" s="46"/>
      <c r="HXW426" s="31"/>
      <c r="HXX426" s="31"/>
      <c r="HXY426" s="31"/>
      <c r="HXZ426" s="31"/>
      <c r="HYA426" s="31"/>
      <c r="HYB426" s="118"/>
      <c r="HYC426" s="19"/>
      <c r="HYD426" s="19"/>
      <c r="HYE426" s="19"/>
      <c r="HYF426" s="31"/>
      <c r="HYG426" s="19"/>
      <c r="HYH426" s="19"/>
      <c r="HYI426" s="31"/>
      <c r="HYJ426" s="31"/>
      <c r="HYK426" s="19"/>
      <c r="HYL426" s="19"/>
      <c r="HYM426" s="19"/>
      <c r="HYN426" s="19"/>
      <c r="HYO426" s="19"/>
      <c r="HYP426" s="19"/>
      <c r="HYQ426" s="19"/>
      <c r="HYR426" s="19"/>
      <c r="HYS426" s="19"/>
      <c r="HYT426" s="31"/>
      <c r="HYU426" s="31"/>
      <c r="HYV426" s="31"/>
      <c r="HYW426" s="31"/>
      <c r="HYX426" s="95"/>
      <c r="HYY426" s="31"/>
      <c r="HYZ426" s="46"/>
      <c r="HZA426" s="31"/>
      <c r="HZB426" s="31"/>
      <c r="HZC426" s="31"/>
      <c r="HZD426" s="31"/>
      <c r="HZE426" s="31"/>
      <c r="HZF426" s="118"/>
      <c r="HZG426" s="19"/>
      <c r="HZH426" s="19"/>
      <c r="HZI426" s="19"/>
      <c r="HZJ426" s="31"/>
      <c r="HZK426" s="19"/>
      <c r="HZL426" s="19"/>
      <c r="HZM426" s="31"/>
      <c r="HZN426" s="31"/>
      <c r="HZO426" s="19"/>
      <c r="HZP426" s="19"/>
      <c r="HZQ426" s="19"/>
      <c r="HZR426" s="19"/>
      <c r="HZS426" s="19"/>
      <c r="HZT426" s="19"/>
      <c r="HZU426" s="19"/>
      <c r="HZV426" s="19"/>
      <c r="HZW426" s="19"/>
      <c r="HZX426" s="31"/>
      <c r="HZY426" s="31"/>
      <c r="HZZ426" s="31"/>
      <c r="IAA426" s="31"/>
      <c r="IAB426" s="95"/>
      <c r="IAC426" s="31"/>
      <c r="IAD426" s="46"/>
      <c r="IAE426" s="31"/>
      <c r="IAF426" s="31"/>
      <c r="IAG426" s="31"/>
      <c r="IAH426" s="31"/>
      <c r="IAI426" s="31"/>
      <c r="IAJ426" s="118"/>
      <c r="IAK426" s="19"/>
      <c r="IAL426" s="19"/>
      <c r="IAM426" s="19"/>
      <c r="IAN426" s="31"/>
      <c r="IAO426" s="19"/>
      <c r="IAP426" s="19"/>
      <c r="IAQ426" s="31"/>
      <c r="IAR426" s="31"/>
      <c r="IAS426" s="19"/>
      <c r="IAT426" s="19"/>
      <c r="IAU426" s="19"/>
      <c r="IAV426" s="19"/>
      <c r="IAW426" s="19"/>
      <c r="IAX426" s="19"/>
      <c r="IAY426" s="19"/>
      <c r="IAZ426" s="19"/>
      <c r="IBA426" s="19"/>
      <c r="IBB426" s="31"/>
      <c r="IBC426" s="31"/>
      <c r="IBD426" s="31"/>
      <c r="IBE426" s="31"/>
      <c r="IBF426" s="95"/>
      <c r="IBG426" s="31"/>
      <c r="IBH426" s="46"/>
      <c r="IBI426" s="31"/>
      <c r="IBJ426" s="31"/>
      <c r="IBK426" s="31"/>
      <c r="IBL426" s="31"/>
      <c r="IBM426" s="31"/>
      <c r="IBN426" s="118"/>
      <c r="IBO426" s="19"/>
      <c r="IBP426" s="19"/>
      <c r="IBQ426" s="19"/>
      <c r="IBR426" s="31"/>
      <c r="IBS426" s="19"/>
      <c r="IBT426" s="19"/>
      <c r="IBU426" s="31"/>
      <c r="IBV426" s="31"/>
      <c r="IBW426" s="19"/>
      <c r="IBX426" s="19"/>
      <c r="IBY426" s="19"/>
      <c r="IBZ426" s="19"/>
      <c r="ICA426" s="19"/>
      <c r="ICB426" s="19"/>
      <c r="ICC426" s="19"/>
      <c r="ICD426" s="19"/>
      <c r="ICE426" s="19"/>
      <c r="ICF426" s="31"/>
      <c r="ICG426" s="31"/>
      <c r="ICH426" s="31"/>
      <c r="ICI426" s="31"/>
      <c r="ICJ426" s="95"/>
      <c r="ICK426" s="31"/>
      <c r="ICL426" s="46"/>
      <c r="ICM426" s="31"/>
      <c r="ICN426" s="31"/>
      <c r="ICO426" s="31"/>
      <c r="ICP426" s="31"/>
      <c r="ICQ426" s="31"/>
      <c r="ICR426" s="118"/>
      <c r="ICS426" s="19"/>
      <c r="ICT426" s="19"/>
      <c r="ICU426" s="19"/>
      <c r="ICV426" s="31"/>
      <c r="ICW426" s="19"/>
      <c r="ICX426" s="19"/>
      <c r="ICY426" s="31"/>
      <c r="ICZ426" s="31"/>
      <c r="IDA426" s="19"/>
      <c r="IDB426" s="19"/>
      <c r="IDC426" s="19"/>
      <c r="IDD426" s="19"/>
      <c r="IDE426" s="19"/>
      <c r="IDF426" s="19"/>
      <c r="IDG426" s="19"/>
      <c r="IDH426" s="19"/>
      <c r="IDI426" s="19"/>
      <c r="IDJ426" s="31"/>
      <c r="IDK426" s="31"/>
      <c r="IDL426" s="31"/>
      <c r="IDM426" s="31"/>
      <c r="IDN426" s="95"/>
      <c r="IDO426" s="31"/>
      <c r="IDP426" s="46"/>
      <c r="IDQ426" s="31"/>
      <c r="IDR426" s="31"/>
      <c r="IDS426" s="31"/>
      <c r="IDT426" s="31"/>
      <c r="IDU426" s="31"/>
      <c r="IDV426" s="118"/>
      <c r="IDW426" s="19"/>
      <c r="IDX426" s="19"/>
      <c r="IDY426" s="19"/>
      <c r="IDZ426" s="31"/>
      <c r="IEA426" s="19"/>
      <c r="IEB426" s="19"/>
      <c r="IEC426" s="31"/>
      <c r="IED426" s="31"/>
      <c r="IEE426" s="19"/>
      <c r="IEF426" s="19"/>
      <c r="IEG426" s="19"/>
      <c r="IEH426" s="19"/>
      <c r="IEI426" s="19"/>
      <c r="IEJ426" s="19"/>
      <c r="IEK426" s="19"/>
      <c r="IEL426" s="19"/>
      <c r="IEM426" s="19"/>
      <c r="IEN426" s="31"/>
      <c r="IEO426" s="31"/>
      <c r="IEP426" s="31"/>
      <c r="IEQ426" s="31"/>
      <c r="IER426" s="95"/>
      <c r="IES426" s="31"/>
      <c r="IET426" s="46"/>
      <c r="IEU426" s="31"/>
      <c r="IEV426" s="31"/>
      <c r="IEW426" s="31"/>
      <c r="IEX426" s="31"/>
      <c r="IEY426" s="31"/>
      <c r="IEZ426" s="118"/>
      <c r="IFA426" s="19"/>
      <c r="IFB426" s="19"/>
      <c r="IFC426" s="19"/>
      <c r="IFD426" s="31"/>
      <c r="IFE426" s="19"/>
      <c r="IFF426" s="19"/>
      <c r="IFG426" s="31"/>
      <c r="IFH426" s="31"/>
      <c r="IFI426" s="19"/>
      <c r="IFJ426" s="19"/>
      <c r="IFK426" s="19"/>
      <c r="IFL426" s="19"/>
      <c r="IFM426" s="19"/>
      <c r="IFN426" s="19"/>
      <c r="IFO426" s="19"/>
      <c r="IFP426" s="19"/>
      <c r="IFQ426" s="19"/>
      <c r="IFR426" s="31"/>
      <c r="IFS426" s="31"/>
      <c r="IFT426" s="31"/>
      <c r="IFU426" s="31"/>
      <c r="IFV426" s="95"/>
      <c r="IFW426" s="31"/>
      <c r="IFX426" s="46"/>
      <c r="IFY426" s="31"/>
      <c r="IFZ426" s="31"/>
      <c r="IGA426" s="31"/>
      <c r="IGB426" s="31"/>
      <c r="IGC426" s="31"/>
      <c r="IGD426" s="118"/>
      <c r="IGE426" s="19"/>
      <c r="IGF426" s="19"/>
      <c r="IGG426" s="19"/>
      <c r="IGH426" s="31"/>
      <c r="IGI426" s="19"/>
      <c r="IGJ426" s="19"/>
      <c r="IGK426" s="31"/>
      <c r="IGL426" s="31"/>
      <c r="IGM426" s="19"/>
      <c r="IGN426" s="19"/>
      <c r="IGO426" s="19"/>
      <c r="IGP426" s="19"/>
      <c r="IGQ426" s="19"/>
      <c r="IGR426" s="19"/>
      <c r="IGS426" s="19"/>
      <c r="IGT426" s="19"/>
      <c r="IGU426" s="19"/>
      <c r="IGV426" s="31"/>
      <c r="IGW426" s="31"/>
      <c r="IGX426" s="31"/>
      <c r="IGY426" s="31"/>
      <c r="IGZ426" s="95"/>
      <c r="IHA426" s="31"/>
      <c r="IHB426" s="46"/>
      <c r="IHC426" s="31"/>
      <c r="IHD426" s="31"/>
      <c r="IHE426" s="31"/>
      <c r="IHF426" s="31"/>
      <c r="IHG426" s="31"/>
      <c r="IHH426" s="118"/>
      <c r="IHI426" s="19"/>
      <c r="IHJ426" s="19"/>
      <c r="IHK426" s="19"/>
      <c r="IHL426" s="31"/>
      <c r="IHM426" s="19"/>
      <c r="IHN426" s="19"/>
      <c r="IHO426" s="31"/>
      <c r="IHP426" s="31"/>
      <c r="IHQ426" s="19"/>
      <c r="IHR426" s="19"/>
      <c r="IHS426" s="19"/>
      <c r="IHT426" s="19"/>
      <c r="IHU426" s="19"/>
      <c r="IHV426" s="19"/>
      <c r="IHW426" s="19"/>
      <c r="IHX426" s="19"/>
      <c r="IHY426" s="19"/>
      <c r="IHZ426" s="31"/>
      <c r="IIA426" s="31"/>
      <c r="IIB426" s="31"/>
      <c r="IIC426" s="31"/>
      <c r="IID426" s="95"/>
      <c r="IIE426" s="31"/>
      <c r="IIF426" s="46"/>
      <c r="IIG426" s="31"/>
      <c r="IIH426" s="31"/>
      <c r="III426" s="31"/>
      <c r="IIJ426" s="31"/>
      <c r="IIK426" s="31"/>
      <c r="IIL426" s="118"/>
      <c r="IIM426" s="19"/>
      <c r="IIN426" s="19"/>
      <c r="IIO426" s="19"/>
      <c r="IIP426" s="31"/>
      <c r="IIQ426" s="19"/>
      <c r="IIR426" s="19"/>
      <c r="IIS426" s="31"/>
      <c r="IIT426" s="31"/>
      <c r="IIU426" s="19"/>
      <c r="IIV426" s="19"/>
      <c r="IIW426" s="19"/>
      <c r="IIX426" s="19"/>
      <c r="IIY426" s="19"/>
      <c r="IIZ426" s="19"/>
      <c r="IJA426" s="19"/>
      <c r="IJB426" s="19"/>
      <c r="IJC426" s="19"/>
      <c r="IJD426" s="31"/>
      <c r="IJE426" s="31"/>
      <c r="IJF426" s="31"/>
      <c r="IJG426" s="31"/>
      <c r="IJH426" s="95"/>
      <c r="IJI426" s="31"/>
      <c r="IJJ426" s="46"/>
      <c r="IJK426" s="31"/>
      <c r="IJL426" s="31"/>
      <c r="IJM426" s="31"/>
      <c r="IJN426" s="31"/>
      <c r="IJO426" s="31"/>
      <c r="IJP426" s="118"/>
      <c r="IJQ426" s="19"/>
      <c r="IJR426" s="19"/>
      <c r="IJS426" s="19"/>
      <c r="IJT426" s="31"/>
      <c r="IJU426" s="19"/>
      <c r="IJV426" s="19"/>
      <c r="IJW426" s="31"/>
      <c r="IJX426" s="31"/>
      <c r="IJY426" s="19"/>
      <c r="IJZ426" s="19"/>
      <c r="IKA426" s="19"/>
      <c r="IKB426" s="19"/>
      <c r="IKC426" s="19"/>
      <c r="IKD426" s="19"/>
      <c r="IKE426" s="19"/>
      <c r="IKF426" s="19"/>
      <c r="IKG426" s="19"/>
      <c r="IKH426" s="31"/>
      <c r="IKI426" s="31"/>
      <c r="IKJ426" s="31"/>
      <c r="IKK426" s="31"/>
      <c r="IKL426" s="95"/>
      <c r="IKM426" s="31"/>
      <c r="IKN426" s="46"/>
      <c r="IKO426" s="31"/>
      <c r="IKP426" s="31"/>
      <c r="IKQ426" s="31"/>
      <c r="IKR426" s="31"/>
      <c r="IKS426" s="31"/>
      <c r="IKT426" s="118"/>
      <c r="IKU426" s="19"/>
      <c r="IKV426" s="19"/>
      <c r="IKW426" s="19"/>
      <c r="IKX426" s="31"/>
      <c r="IKY426" s="19"/>
      <c r="IKZ426" s="19"/>
      <c r="ILA426" s="31"/>
      <c r="ILB426" s="31"/>
      <c r="ILC426" s="19"/>
      <c r="ILD426" s="19"/>
      <c r="ILE426" s="19"/>
      <c r="ILF426" s="19"/>
      <c r="ILG426" s="19"/>
      <c r="ILH426" s="19"/>
      <c r="ILI426" s="19"/>
      <c r="ILJ426" s="19"/>
      <c r="ILK426" s="19"/>
      <c r="ILL426" s="31"/>
      <c r="ILM426" s="31"/>
      <c r="ILN426" s="31"/>
      <c r="ILO426" s="31"/>
      <c r="ILP426" s="95"/>
      <c r="ILQ426" s="31"/>
      <c r="ILR426" s="46"/>
      <c r="ILS426" s="31"/>
      <c r="ILT426" s="31"/>
      <c r="ILU426" s="31"/>
      <c r="ILV426" s="31"/>
      <c r="ILW426" s="31"/>
      <c r="ILX426" s="118"/>
      <c r="ILY426" s="19"/>
      <c r="ILZ426" s="19"/>
      <c r="IMA426" s="19"/>
      <c r="IMB426" s="31"/>
      <c r="IMC426" s="19"/>
      <c r="IMD426" s="19"/>
      <c r="IME426" s="31"/>
      <c r="IMF426" s="31"/>
      <c r="IMG426" s="19"/>
      <c r="IMH426" s="19"/>
      <c r="IMI426" s="19"/>
      <c r="IMJ426" s="19"/>
      <c r="IMK426" s="19"/>
      <c r="IML426" s="19"/>
      <c r="IMM426" s="19"/>
      <c r="IMN426" s="19"/>
      <c r="IMO426" s="19"/>
      <c r="IMP426" s="31"/>
      <c r="IMQ426" s="31"/>
      <c r="IMR426" s="31"/>
      <c r="IMS426" s="31"/>
      <c r="IMT426" s="95"/>
      <c r="IMU426" s="31"/>
      <c r="IMV426" s="46"/>
      <c r="IMW426" s="31"/>
      <c r="IMX426" s="31"/>
      <c r="IMY426" s="31"/>
      <c r="IMZ426" s="31"/>
      <c r="INA426" s="31"/>
      <c r="INB426" s="118"/>
      <c r="INC426" s="19"/>
      <c r="IND426" s="19"/>
      <c r="INE426" s="19"/>
      <c r="INF426" s="31"/>
      <c r="ING426" s="19"/>
      <c r="INH426" s="19"/>
      <c r="INI426" s="31"/>
      <c r="INJ426" s="31"/>
      <c r="INK426" s="19"/>
      <c r="INL426" s="19"/>
      <c r="INM426" s="19"/>
      <c r="INN426" s="19"/>
      <c r="INO426" s="19"/>
      <c r="INP426" s="19"/>
      <c r="INQ426" s="19"/>
      <c r="INR426" s="19"/>
      <c r="INS426" s="19"/>
      <c r="INT426" s="31"/>
      <c r="INU426" s="31"/>
      <c r="INV426" s="31"/>
      <c r="INW426" s="31"/>
      <c r="INX426" s="95"/>
      <c r="INY426" s="31"/>
      <c r="INZ426" s="46"/>
      <c r="IOA426" s="31"/>
      <c r="IOB426" s="31"/>
      <c r="IOC426" s="31"/>
      <c r="IOD426" s="31"/>
      <c r="IOE426" s="31"/>
      <c r="IOF426" s="118"/>
      <c r="IOG426" s="19"/>
      <c r="IOH426" s="19"/>
      <c r="IOI426" s="19"/>
      <c r="IOJ426" s="31"/>
      <c r="IOK426" s="19"/>
      <c r="IOL426" s="19"/>
      <c r="IOM426" s="31"/>
      <c r="ION426" s="31"/>
      <c r="IOO426" s="19"/>
      <c r="IOP426" s="19"/>
      <c r="IOQ426" s="19"/>
      <c r="IOR426" s="19"/>
      <c r="IOS426" s="19"/>
      <c r="IOT426" s="19"/>
      <c r="IOU426" s="19"/>
      <c r="IOV426" s="19"/>
      <c r="IOW426" s="19"/>
      <c r="IOX426" s="31"/>
      <c r="IOY426" s="31"/>
      <c r="IOZ426" s="31"/>
      <c r="IPA426" s="31"/>
      <c r="IPB426" s="95"/>
      <c r="IPC426" s="31"/>
      <c r="IPD426" s="46"/>
      <c r="IPE426" s="31"/>
      <c r="IPF426" s="31"/>
      <c r="IPG426" s="31"/>
      <c r="IPH426" s="31"/>
      <c r="IPI426" s="31"/>
      <c r="IPJ426" s="118"/>
      <c r="IPK426" s="19"/>
      <c r="IPL426" s="19"/>
      <c r="IPM426" s="19"/>
      <c r="IPN426" s="31"/>
      <c r="IPO426" s="19"/>
      <c r="IPP426" s="19"/>
      <c r="IPQ426" s="31"/>
      <c r="IPR426" s="31"/>
      <c r="IPS426" s="19"/>
      <c r="IPT426" s="19"/>
      <c r="IPU426" s="19"/>
      <c r="IPV426" s="19"/>
      <c r="IPW426" s="19"/>
      <c r="IPX426" s="19"/>
      <c r="IPY426" s="19"/>
      <c r="IPZ426" s="19"/>
      <c r="IQA426" s="19"/>
      <c r="IQB426" s="31"/>
      <c r="IQC426" s="31"/>
      <c r="IQD426" s="31"/>
      <c r="IQE426" s="31"/>
      <c r="IQF426" s="95"/>
      <c r="IQG426" s="31"/>
      <c r="IQH426" s="46"/>
      <c r="IQI426" s="31"/>
      <c r="IQJ426" s="31"/>
      <c r="IQK426" s="31"/>
      <c r="IQL426" s="31"/>
      <c r="IQM426" s="31"/>
      <c r="IQN426" s="118"/>
      <c r="IQO426" s="19"/>
      <c r="IQP426" s="19"/>
      <c r="IQQ426" s="19"/>
      <c r="IQR426" s="31"/>
      <c r="IQS426" s="19"/>
      <c r="IQT426" s="19"/>
      <c r="IQU426" s="31"/>
      <c r="IQV426" s="31"/>
      <c r="IQW426" s="19"/>
      <c r="IQX426" s="19"/>
      <c r="IQY426" s="19"/>
      <c r="IQZ426" s="19"/>
      <c r="IRA426" s="19"/>
      <c r="IRB426" s="19"/>
      <c r="IRC426" s="19"/>
      <c r="IRD426" s="19"/>
      <c r="IRE426" s="19"/>
      <c r="IRF426" s="31"/>
      <c r="IRG426" s="31"/>
      <c r="IRH426" s="31"/>
      <c r="IRI426" s="31"/>
      <c r="IRJ426" s="95"/>
      <c r="IRK426" s="31"/>
      <c r="IRL426" s="46"/>
      <c r="IRM426" s="31"/>
      <c r="IRN426" s="31"/>
      <c r="IRO426" s="31"/>
      <c r="IRP426" s="31"/>
      <c r="IRQ426" s="31"/>
      <c r="IRR426" s="118"/>
      <c r="IRS426" s="19"/>
      <c r="IRT426" s="19"/>
      <c r="IRU426" s="19"/>
      <c r="IRV426" s="31"/>
      <c r="IRW426" s="19"/>
      <c r="IRX426" s="19"/>
      <c r="IRY426" s="31"/>
      <c r="IRZ426" s="31"/>
      <c r="ISA426" s="19"/>
      <c r="ISB426" s="19"/>
      <c r="ISC426" s="19"/>
      <c r="ISD426" s="19"/>
      <c r="ISE426" s="19"/>
      <c r="ISF426" s="19"/>
      <c r="ISG426" s="19"/>
      <c r="ISH426" s="19"/>
      <c r="ISI426" s="19"/>
      <c r="ISJ426" s="31"/>
      <c r="ISK426" s="31"/>
      <c r="ISL426" s="31"/>
      <c r="ISM426" s="31"/>
      <c r="ISN426" s="95"/>
      <c r="ISO426" s="31"/>
      <c r="ISP426" s="46"/>
      <c r="ISQ426" s="31"/>
      <c r="ISR426" s="31"/>
      <c r="ISS426" s="31"/>
      <c r="IST426" s="31"/>
      <c r="ISU426" s="31"/>
      <c r="ISV426" s="118"/>
      <c r="ISW426" s="19"/>
      <c r="ISX426" s="19"/>
      <c r="ISY426" s="19"/>
      <c r="ISZ426" s="31"/>
      <c r="ITA426" s="19"/>
      <c r="ITB426" s="19"/>
      <c r="ITC426" s="31"/>
      <c r="ITD426" s="31"/>
      <c r="ITE426" s="19"/>
      <c r="ITF426" s="19"/>
      <c r="ITG426" s="19"/>
      <c r="ITH426" s="19"/>
      <c r="ITI426" s="19"/>
      <c r="ITJ426" s="19"/>
      <c r="ITK426" s="19"/>
      <c r="ITL426" s="19"/>
      <c r="ITM426" s="19"/>
      <c r="ITN426" s="31"/>
      <c r="ITO426" s="31"/>
      <c r="ITP426" s="31"/>
      <c r="ITQ426" s="31"/>
      <c r="ITR426" s="95"/>
      <c r="ITS426" s="31"/>
      <c r="ITT426" s="46"/>
      <c r="ITU426" s="31"/>
      <c r="ITV426" s="31"/>
      <c r="ITW426" s="31"/>
      <c r="ITX426" s="31"/>
      <c r="ITY426" s="31"/>
      <c r="ITZ426" s="118"/>
      <c r="IUA426" s="19"/>
      <c r="IUB426" s="19"/>
      <c r="IUC426" s="19"/>
      <c r="IUD426" s="31"/>
      <c r="IUE426" s="19"/>
      <c r="IUF426" s="19"/>
      <c r="IUG426" s="31"/>
      <c r="IUH426" s="31"/>
      <c r="IUI426" s="19"/>
      <c r="IUJ426" s="19"/>
      <c r="IUK426" s="19"/>
      <c r="IUL426" s="19"/>
      <c r="IUM426" s="19"/>
      <c r="IUN426" s="19"/>
      <c r="IUO426" s="19"/>
      <c r="IUP426" s="19"/>
      <c r="IUQ426" s="19"/>
      <c r="IUR426" s="31"/>
      <c r="IUS426" s="31"/>
      <c r="IUT426" s="31"/>
      <c r="IUU426" s="31"/>
      <c r="IUV426" s="95"/>
      <c r="IUW426" s="31"/>
      <c r="IUX426" s="46"/>
      <c r="IUY426" s="31"/>
      <c r="IUZ426" s="31"/>
      <c r="IVA426" s="31"/>
      <c r="IVB426" s="31"/>
      <c r="IVC426" s="31"/>
      <c r="IVD426" s="118"/>
      <c r="IVE426" s="19"/>
      <c r="IVF426" s="19"/>
      <c r="IVG426" s="19"/>
      <c r="IVH426" s="31"/>
      <c r="IVI426" s="19"/>
      <c r="IVJ426" s="19"/>
      <c r="IVK426" s="31"/>
      <c r="IVL426" s="31"/>
      <c r="IVM426" s="19"/>
      <c r="IVN426" s="19"/>
      <c r="IVO426" s="19"/>
      <c r="IVP426" s="19"/>
      <c r="IVQ426" s="19"/>
      <c r="IVR426" s="19"/>
      <c r="IVS426" s="19"/>
      <c r="IVT426" s="19"/>
      <c r="IVU426" s="19"/>
      <c r="IVV426" s="31"/>
      <c r="IVW426" s="31"/>
      <c r="IVX426" s="31"/>
      <c r="IVY426" s="31"/>
      <c r="IVZ426" s="95"/>
      <c r="IWA426" s="31"/>
      <c r="IWB426" s="46"/>
      <c r="IWC426" s="31"/>
      <c r="IWD426" s="31"/>
      <c r="IWE426" s="31"/>
      <c r="IWF426" s="31"/>
      <c r="IWG426" s="31"/>
      <c r="IWH426" s="118"/>
      <c r="IWI426" s="19"/>
      <c r="IWJ426" s="19"/>
      <c r="IWK426" s="19"/>
      <c r="IWL426" s="31"/>
      <c r="IWM426" s="19"/>
      <c r="IWN426" s="19"/>
      <c r="IWO426" s="31"/>
      <c r="IWP426" s="31"/>
      <c r="IWQ426" s="19"/>
      <c r="IWR426" s="19"/>
      <c r="IWS426" s="19"/>
      <c r="IWT426" s="19"/>
      <c r="IWU426" s="19"/>
      <c r="IWV426" s="19"/>
      <c r="IWW426" s="19"/>
      <c r="IWX426" s="19"/>
      <c r="IWY426" s="19"/>
      <c r="IWZ426" s="31"/>
      <c r="IXA426" s="31"/>
      <c r="IXB426" s="31"/>
      <c r="IXC426" s="31"/>
      <c r="IXD426" s="95"/>
      <c r="IXE426" s="31"/>
      <c r="IXF426" s="46"/>
      <c r="IXG426" s="31"/>
      <c r="IXH426" s="31"/>
      <c r="IXI426" s="31"/>
      <c r="IXJ426" s="31"/>
      <c r="IXK426" s="31"/>
      <c r="IXL426" s="118"/>
      <c r="IXM426" s="19"/>
      <c r="IXN426" s="19"/>
      <c r="IXO426" s="19"/>
      <c r="IXP426" s="31"/>
      <c r="IXQ426" s="19"/>
      <c r="IXR426" s="19"/>
      <c r="IXS426" s="31"/>
      <c r="IXT426" s="31"/>
      <c r="IXU426" s="19"/>
      <c r="IXV426" s="19"/>
      <c r="IXW426" s="19"/>
      <c r="IXX426" s="19"/>
      <c r="IXY426" s="19"/>
      <c r="IXZ426" s="19"/>
      <c r="IYA426" s="19"/>
      <c r="IYB426" s="19"/>
      <c r="IYC426" s="19"/>
      <c r="IYD426" s="31"/>
      <c r="IYE426" s="31"/>
      <c r="IYF426" s="31"/>
      <c r="IYG426" s="31"/>
      <c r="IYH426" s="95"/>
      <c r="IYI426" s="31"/>
      <c r="IYJ426" s="46"/>
      <c r="IYK426" s="31"/>
      <c r="IYL426" s="31"/>
      <c r="IYM426" s="31"/>
      <c r="IYN426" s="31"/>
      <c r="IYO426" s="31"/>
      <c r="IYP426" s="118"/>
      <c r="IYQ426" s="19"/>
      <c r="IYR426" s="19"/>
      <c r="IYS426" s="19"/>
      <c r="IYT426" s="31"/>
      <c r="IYU426" s="19"/>
      <c r="IYV426" s="19"/>
      <c r="IYW426" s="31"/>
      <c r="IYX426" s="31"/>
      <c r="IYY426" s="19"/>
      <c r="IYZ426" s="19"/>
      <c r="IZA426" s="19"/>
      <c r="IZB426" s="19"/>
      <c r="IZC426" s="19"/>
      <c r="IZD426" s="19"/>
      <c r="IZE426" s="19"/>
      <c r="IZF426" s="19"/>
      <c r="IZG426" s="19"/>
      <c r="IZH426" s="31"/>
      <c r="IZI426" s="31"/>
      <c r="IZJ426" s="31"/>
      <c r="IZK426" s="31"/>
      <c r="IZL426" s="95"/>
      <c r="IZM426" s="31"/>
      <c r="IZN426" s="46"/>
      <c r="IZO426" s="31"/>
      <c r="IZP426" s="31"/>
      <c r="IZQ426" s="31"/>
      <c r="IZR426" s="31"/>
      <c r="IZS426" s="31"/>
      <c r="IZT426" s="118"/>
      <c r="IZU426" s="19"/>
      <c r="IZV426" s="19"/>
      <c r="IZW426" s="19"/>
      <c r="IZX426" s="31"/>
      <c r="IZY426" s="19"/>
      <c r="IZZ426" s="19"/>
      <c r="JAA426" s="31"/>
      <c r="JAB426" s="31"/>
      <c r="JAC426" s="19"/>
      <c r="JAD426" s="19"/>
      <c r="JAE426" s="19"/>
      <c r="JAF426" s="19"/>
      <c r="JAG426" s="19"/>
      <c r="JAH426" s="19"/>
      <c r="JAI426" s="19"/>
      <c r="JAJ426" s="19"/>
      <c r="JAK426" s="19"/>
      <c r="JAL426" s="31"/>
      <c r="JAM426" s="31"/>
      <c r="JAN426" s="31"/>
      <c r="JAO426" s="31"/>
      <c r="JAP426" s="95"/>
      <c r="JAQ426" s="31"/>
      <c r="JAR426" s="46"/>
      <c r="JAS426" s="31"/>
      <c r="JAT426" s="31"/>
      <c r="JAU426" s="31"/>
      <c r="JAV426" s="31"/>
      <c r="JAW426" s="31"/>
      <c r="JAX426" s="118"/>
      <c r="JAY426" s="19"/>
      <c r="JAZ426" s="19"/>
      <c r="JBA426" s="19"/>
      <c r="JBB426" s="31"/>
      <c r="JBC426" s="19"/>
      <c r="JBD426" s="19"/>
      <c r="JBE426" s="31"/>
      <c r="JBF426" s="31"/>
      <c r="JBG426" s="19"/>
      <c r="JBH426" s="19"/>
      <c r="JBI426" s="19"/>
      <c r="JBJ426" s="19"/>
      <c r="JBK426" s="19"/>
      <c r="JBL426" s="19"/>
      <c r="JBM426" s="19"/>
      <c r="JBN426" s="19"/>
      <c r="JBO426" s="19"/>
      <c r="JBP426" s="31"/>
      <c r="JBQ426" s="31"/>
      <c r="JBR426" s="31"/>
      <c r="JBS426" s="31"/>
      <c r="JBT426" s="95"/>
      <c r="JBU426" s="31"/>
      <c r="JBV426" s="46"/>
      <c r="JBW426" s="31"/>
      <c r="JBX426" s="31"/>
      <c r="JBY426" s="31"/>
      <c r="JBZ426" s="31"/>
      <c r="JCA426" s="31"/>
      <c r="JCB426" s="118"/>
      <c r="JCC426" s="19"/>
      <c r="JCD426" s="19"/>
      <c r="JCE426" s="19"/>
      <c r="JCF426" s="31"/>
      <c r="JCG426" s="19"/>
      <c r="JCH426" s="19"/>
      <c r="JCI426" s="31"/>
      <c r="JCJ426" s="31"/>
      <c r="JCK426" s="19"/>
      <c r="JCL426" s="19"/>
      <c r="JCM426" s="19"/>
      <c r="JCN426" s="19"/>
      <c r="JCO426" s="19"/>
      <c r="JCP426" s="19"/>
      <c r="JCQ426" s="19"/>
      <c r="JCR426" s="19"/>
      <c r="JCS426" s="19"/>
      <c r="JCT426" s="31"/>
      <c r="JCU426" s="31"/>
      <c r="JCV426" s="31"/>
      <c r="JCW426" s="31"/>
      <c r="JCX426" s="95"/>
      <c r="JCY426" s="31"/>
      <c r="JCZ426" s="46"/>
      <c r="JDA426" s="31"/>
      <c r="JDB426" s="31"/>
      <c r="JDC426" s="31"/>
      <c r="JDD426" s="31"/>
      <c r="JDE426" s="31"/>
      <c r="JDF426" s="118"/>
      <c r="JDG426" s="19"/>
      <c r="JDH426" s="19"/>
      <c r="JDI426" s="19"/>
      <c r="JDJ426" s="31"/>
      <c r="JDK426" s="19"/>
      <c r="JDL426" s="19"/>
      <c r="JDM426" s="31"/>
      <c r="JDN426" s="31"/>
      <c r="JDO426" s="19"/>
      <c r="JDP426" s="19"/>
      <c r="JDQ426" s="19"/>
      <c r="JDR426" s="19"/>
      <c r="JDS426" s="19"/>
      <c r="JDT426" s="19"/>
      <c r="JDU426" s="19"/>
      <c r="JDV426" s="19"/>
      <c r="JDW426" s="19"/>
      <c r="JDX426" s="31"/>
      <c r="JDY426" s="31"/>
      <c r="JDZ426" s="31"/>
      <c r="JEA426" s="31"/>
      <c r="JEB426" s="95"/>
      <c r="JEC426" s="31"/>
      <c r="JED426" s="46"/>
      <c r="JEE426" s="31"/>
      <c r="JEF426" s="31"/>
      <c r="JEG426" s="31"/>
      <c r="JEH426" s="31"/>
      <c r="JEI426" s="31"/>
      <c r="JEJ426" s="118"/>
      <c r="JEK426" s="19"/>
      <c r="JEL426" s="19"/>
      <c r="JEM426" s="19"/>
      <c r="JEN426" s="31"/>
      <c r="JEO426" s="19"/>
      <c r="JEP426" s="19"/>
      <c r="JEQ426" s="31"/>
      <c r="JER426" s="31"/>
      <c r="JES426" s="19"/>
      <c r="JET426" s="19"/>
      <c r="JEU426" s="19"/>
      <c r="JEV426" s="19"/>
      <c r="JEW426" s="19"/>
      <c r="JEX426" s="19"/>
      <c r="JEY426" s="19"/>
      <c r="JEZ426" s="19"/>
      <c r="JFA426" s="19"/>
      <c r="JFB426" s="31"/>
      <c r="JFC426" s="31"/>
      <c r="JFD426" s="31"/>
      <c r="JFE426" s="31"/>
      <c r="JFF426" s="95"/>
      <c r="JFG426" s="31"/>
      <c r="JFH426" s="46"/>
      <c r="JFI426" s="31"/>
      <c r="JFJ426" s="31"/>
      <c r="JFK426" s="31"/>
      <c r="JFL426" s="31"/>
      <c r="JFM426" s="31"/>
      <c r="JFN426" s="118"/>
      <c r="JFO426" s="19"/>
      <c r="JFP426" s="19"/>
      <c r="JFQ426" s="19"/>
      <c r="JFR426" s="31"/>
      <c r="JFS426" s="19"/>
      <c r="JFT426" s="19"/>
      <c r="JFU426" s="31"/>
      <c r="JFV426" s="31"/>
      <c r="JFW426" s="19"/>
      <c r="JFX426" s="19"/>
      <c r="JFY426" s="19"/>
      <c r="JFZ426" s="19"/>
      <c r="JGA426" s="19"/>
      <c r="JGB426" s="19"/>
      <c r="JGC426" s="19"/>
      <c r="JGD426" s="19"/>
      <c r="JGE426" s="19"/>
      <c r="JGF426" s="31"/>
      <c r="JGG426" s="31"/>
      <c r="JGH426" s="31"/>
      <c r="JGI426" s="31"/>
      <c r="JGJ426" s="95"/>
      <c r="JGK426" s="31"/>
      <c r="JGL426" s="46"/>
      <c r="JGM426" s="31"/>
      <c r="JGN426" s="31"/>
      <c r="JGO426" s="31"/>
      <c r="JGP426" s="31"/>
      <c r="JGQ426" s="31"/>
      <c r="JGR426" s="118"/>
      <c r="JGS426" s="19"/>
      <c r="JGT426" s="19"/>
      <c r="JGU426" s="19"/>
      <c r="JGV426" s="31"/>
      <c r="JGW426" s="19"/>
      <c r="JGX426" s="19"/>
      <c r="JGY426" s="31"/>
      <c r="JGZ426" s="31"/>
      <c r="JHA426" s="19"/>
      <c r="JHB426" s="19"/>
      <c r="JHC426" s="19"/>
      <c r="JHD426" s="19"/>
      <c r="JHE426" s="19"/>
      <c r="JHF426" s="19"/>
      <c r="JHG426" s="19"/>
      <c r="JHH426" s="19"/>
      <c r="JHI426" s="19"/>
      <c r="JHJ426" s="31"/>
      <c r="JHK426" s="31"/>
      <c r="JHL426" s="31"/>
      <c r="JHM426" s="31"/>
      <c r="JHN426" s="95"/>
      <c r="JHO426" s="31"/>
      <c r="JHP426" s="46"/>
      <c r="JHQ426" s="31"/>
      <c r="JHR426" s="31"/>
      <c r="JHS426" s="31"/>
      <c r="JHT426" s="31"/>
      <c r="JHU426" s="31"/>
      <c r="JHV426" s="118"/>
      <c r="JHW426" s="19"/>
      <c r="JHX426" s="19"/>
      <c r="JHY426" s="19"/>
      <c r="JHZ426" s="31"/>
      <c r="JIA426" s="19"/>
      <c r="JIB426" s="19"/>
      <c r="JIC426" s="31"/>
      <c r="JID426" s="31"/>
      <c r="JIE426" s="19"/>
      <c r="JIF426" s="19"/>
      <c r="JIG426" s="19"/>
      <c r="JIH426" s="19"/>
      <c r="JII426" s="19"/>
      <c r="JIJ426" s="19"/>
      <c r="JIK426" s="19"/>
      <c r="JIL426" s="19"/>
      <c r="JIM426" s="19"/>
      <c r="JIN426" s="31"/>
      <c r="JIO426" s="31"/>
      <c r="JIP426" s="31"/>
      <c r="JIQ426" s="31"/>
      <c r="JIR426" s="95"/>
      <c r="JIS426" s="31"/>
      <c r="JIT426" s="46"/>
      <c r="JIU426" s="31"/>
      <c r="JIV426" s="31"/>
      <c r="JIW426" s="31"/>
      <c r="JIX426" s="31"/>
      <c r="JIY426" s="31"/>
      <c r="JIZ426" s="118"/>
      <c r="JJA426" s="19"/>
      <c r="JJB426" s="19"/>
      <c r="JJC426" s="19"/>
      <c r="JJD426" s="31"/>
      <c r="JJE426" s="19"/>
      <c r="JJF426" s="19"/>
      <c r="JJG426" s="31"/>
      <c r="JJH426" s="31"/>
      <c r="JJI426" s="19"/>
      <c r="JJJ426" s="19"/>
      <c r="JJK426" s="19"/>
      <c r="JJL426" s="19"/>
      <c r="JJM426" s="19"/>
      <c r="JJN426" s="19"/>
      <c r="JJO426" s="19"/>
      <c r="JJP426" s="19"/>
      <c r="JJQ426" s="19"/>
      <c r="JJR426" s="31"/>
      <c r="JJS426" s="31"/>
      <c r="JJT426" s="31"/>
      <c r="JJU426" s="31"/>
      <c r="JJV426" s="95"/>
      <c r="JJW426" s="31"/>
      <c r="JJX426" s="46"/>
      <c r="JJY426" s="31"/>
      <c r="JJZ426" s="31"/>
      <c r="JKA426" s="31"/>
      <c r="JKB426" s="31"/>
      <c r="JKC426" s="31"/>
      <c r="JKD426" s="118"/>
      <c r="JKE426" s="19"/>
      <c r="JKF426" s="19"/>
      <c r="JKG426" s="19"/>
      <c r="JKH426" s="31"/>
      <c r="JKI426" s="19"/>
      <c r="JKJ426" s="19"/>
      <c r="JKK426" s="31"/>
      <c r="JKL426" s="31"/>
      <c r="JKM426" s="19"/>
      <c r="JKN426" s="19"/>
      <c r="JKO426" s="19"/>
      <c r="JKP426" s="19"/>
      <c r="JKQ426" s="19"/>
      <c r="JKR426" s="19"/>
      <c r="JKS426" s="19"/>
      <c r="JKT426" s="19"/>
      <c r="JKU426" s="19"/>
      <c r="JKV426" s="31"/>
      <c r="JKW426" s="31"/>
      <c r="JKX426" s="31"/>
      <c r="JKY426" s="31"/>
      <c r="JKZ426" s="95"/>
      <c r="JLA426" s="31"/>
      <c r="JLB426" s="46"/>
      <c r="JLC426" s="31"/>
      <c r="JLD426" s="31"/>
      <c r="JLE426" s="31"/>
      <c r="JLF426" s="31"/>
      <c r="JLG426" s="31"/>
      <c r="JLH426" s="118"/>
      <c r="JLI426" s="19"/>
      <c r="JLJ426" s="19"/>
      <c r="JLK426" s="19"/>
      <c r="JLL426" s="31"/>
      <c r="JLM426" s="19"/>
      <c r="JLN426" s="19"/>
      <c r="JLO426" s="31"/>
      <c r="JLP426" s="31"/>
      <c r="JLQ426" s="19"/>
      <c r="JLR426" s="19"/>
      <c r="JLS426" s="19"/>
      <c r="JLT426" s="19"/>
      <c r="JLU426" s="19"/>
      <c r="JLV426" s="19"/>
      <c r="JLW426" s="19"/>
      <c r="JLX426" s="19"/>
      <c r="JLY426" s="19"/>
      <c r="JLZ426" s="31"/>
      <c r="JMA426" s="31"/>
      <c r="JMB426" s="31"/>
      <c r="JMC426" s="31"/>
      <c r="JMD426" s="95"/>
      <c r="JME426" s="31"/>
      <c r="JMF426" s="46"/>
      <c r="JMG426" s="31"/>
      <c r="JMH426" s="31"/>
      <c r="JMI426" s="31"/>
      <c r="JMJ426" s="31"/>
      <c r="JMK426" s="31"/>
      <c r="JML426" s="118"/>
      <c r="JMM426" s="19"/>
      <c r="JMN426" s="19"/>
      <c r="JMO426" s="19"/>
      <c r="JMP426" s="31"/>
      <c r="JMQ426" s="19"/>
      <c r="JMR426" s="19"/>
      <c r="JMS426" s="31"/>
      <c r="JMT426" s="31"/>
      <c r="JMU426" s="19"/>
      <c r="JMV426" s="19"/>
      <c r="JMW426" s="19"/>
      <c r="JMX426" s="19"/>
      <c r="JMY426" s="19"/>
      <c r="JMZ426" s="19"/>
      <c r="JNA426" s="19"/>
      <c r="JNB426" s="19"/>
      <c r="JNC426" s="19"/>
      <c r="JND426" s="31"/>
      <c r="JNE426" s="31"/>
      <c r="JNF426" s="31"/>
      <c r="JNG426" s="31"/>
      <c r="JNH426" s="95"/>
      <c r="JNI426" s="31"/>
      <c r="JNJ426" s="46"/>
      <c r="JNK426" s="31"/>
      <c r="JNL426" s="31"/>
      <c r="JNM426" s="31"/>
      <c r="JNN426" s="31"/>
      <c r="JNO426" s="31"/>
      <c r="JNP426" s="118"/>
      <c r="JNQ426" s="19"/>
      <c r="JNR426" s="19"/>
      <c r="JNS426" s="19"/>
      <c r="JNT426" s="31"/>
      <c r="JNU426" s="19"/>
      <c r="JNV426" s="19"/>
      <c r="JNW426" s="31"/>
      <c r="JNX426" s="31"/>
      <c r="JNY426" s="19"/>
      <c r="JNZ426" s="19"/>
      <c r="JOA426" s="19"/>
      <c r="JOB426" s="19"/>
      <c r="JOC426" s="19"/>
      <c r="JOD426" s="19"/>
      <c r="JOE426" s="19"/>
      <c r="JOF426" s="19"/>
      <c r="JOG426" s="19"/>
      <c r="JOH426" s="31"/>
      <c r="JOI426" s="31"/>
      <c r="JOJ426" s="31"/>
      <c r="JOK426" s="31"/>
      <c r="JOL426" s="95"/>
      <c r="JOM426" s="31"/>
      <c r="JON426" s="46"/>
      <c r="JOO426" s="31"/>
      <c r="JOP426" s="31"/>
      <c r="JOQ426" s="31"/>
      <c r="JOR426" s="31"/>
      <c r="JOS426" s="31"/>
      <c r="JOT426" s="118"/>
      <c r="JOU426" s="19"/>
      <c r="JOV426" s="19"/>
      <c r="JOW426" s="19"/>
      <c r="JOX426" s="31"/>
      <c r="JOY426" s="19"/>
      <c r="JOZ426" s="19"/>
      <c r="JPA426" s="31"/>
      <c r="JPB426" s="31"/>
      <c r="JPC426" s="19"/>
      <c r="JPD426" s="19"/>
      <c r="JPE426" s="19"/>
      <c r="JPF426" s="19"/>
      <c r="JPG426" s="19"/>
      <c r="JPH426" s="19"/>
      <c r="JPI426" s="19"/>
      <c r="JPJ426" s="19"/>
      <c r="JPK426" s="19"/>
      <c r="JPL426" s="31"/>
      <c r="JPM426" s="31"/>
      <c r="JPN426" s="31"/>
      <c r="JPO426" s="31"/>
      <c r="JPP426" s="95"/>
      <c r="JPQ426" s="31"/>
      <c r="JPR426" s="46"/>
      <c r="JPS426" s="31"/>
      <c r="JPT426" s="31"/>
      <c r="JPU426" s="31"/>
      <c r="JPV426" s="31"/>
      <c r="JPW426" s="31"/>
      <c r="JPX426" s="118"/>
      <c r="JPY426" s="19"/>
      <c r="JPZ426" s="19"/>
      <c r="JQA426" s="19"/>
      <c r="JQB426" s="31"/>
      <c r="JQC426" s="19"/>
      <c r="JQD426" s="19"/>
      <c r="JQE426" s="31"/>
      <c r="JQF426" s="31"/>
      <c r="JQG426" s="19"/>
      <c r="JQH426" s="19"/>
      <c r="JQI426" s="19"/>
      <c r="JQJ426" s="19"/>
      <c r="JQK426" s="19"/>
      <c r="JQL426" s="19"/>
      <c r="JQM426" s="19"/>
      <c r="JQN426" s="19"/>
      <c r="JQO426" s="19"/>
      <c r="JQP426" s="31"/>
      <c r="JQQ426" s="31"/>
      <c r="JQR426" s="31"/>
      <c r="JQS426" s="31"/>
      <c r="JQT426" s="95"/>
      <c r="JQU426" s="31"/>
      <c r="JQV426" s="46"/>
      <c r="JQW426" s="31"/>
      <c r="JQX426" s="31"/>
      <c r="JQY426" s="31"/>
      <c r="JQZ426" s="31"/>
      <c r="JRA426" s="31"/>
      <c r="JRB426" s="118"/>
      <c r="JRC426" s="19"/>
      <c r="JRD426" s="19"/>
      <c r="JRE426" s="19"/>
      <c r="JRF426" s="31"/>
      <c r="JRG426" s="19"/>
      <c r="JRH426" s="19"/>
      <c r="JRI426" s="31"/>
      <c r="JRJ426" s="31"/>
      <c r="JRK426" s="19"/>
      <c r="JRL426" s="19"/>
      <c r="JRM426" s="19"/>
      <c r="JRN426" s="19"/>
      <c r="JRO426" s="19"/>
      <c r="JRP426" s="19"/>
      <c r="JRQ426" s="19"/>
      <c r="JRR426" s="19"/>
      <c r="JRS426" s="19"/>
      <c r="JRT426" s="31"/>
      <c r="JRU426" s="31"/>
      <c r="JRV426" s="31"/>
      <c r="JRW426" s="31"/>
      <c r="JRX426" s="95"/>
      <c r="JRY426" s="31"/>
      <c r="JRZ426" s="46"/>
      <c r="JSA426" s="31"/>
      <c r="JSB426" s="31"/>
      <c r="JSC426" s="31"/>
      <c r="JSD426" s="31"/>
      <c r="JSE426" s="31"/>
      <c r="JSF426" s="118"/>
      <c r="JSG426" s="19"/>
      <c r="JSH426" s="19"/>
      <c r="JSI426" s="19"/>
      <c r="JSJ426" s="31"/>
      <c r="JSK426" s="19"/>
      <c r="JSL426" s="19"/>
      <c r="JSM426" s="31"/>
      <c r="JSN426" s="31"/>
      <c r="JSO426" s="19"/>
      <c r="JSP426" s="19"/>
      <c r="JSQ426" s="19"/>
      <c r="JSR426" s="19"/>
      <c r="JSS426" s="19"/>
      <c r="JST426" s="19"/>
      <c r="JSU426" s="19"/>
      <c r="JSV426" s="19"/>
      <c r="JSW426" s="19"/>
      <c r="JSX426" s="31"/>
      <c r="JSY426" s="31"/>
      <c r="JSZ426" s="31"/>
      <c r="JTA426" s="31"/>
      <c r="JTB426" s="95"/>
      <c r="JTC426" s="31"/>
      <c r="JTD426" s="46"/>
      <c r="JTE426" s="31"/>
      <c r="JTF426" s="31"/>
      <c r="JTG426" s="31"/>
      <c r="JTH426" s="31"/>
      <c r="JTI426" s="31"/>
      <c r="JTJ426" s="118"/>
      <c r="JTK426" s="19"/>
      <c r="JTL426" s="19"/>
      <c r="JTM426" s="19"/>
      <c r="JTN426" s="31"/>
      <c r="JTO426" s="19"/>
      <c r="JTP426" s="19"/>
      <c r="JTQ426" s="31"/>
      <c r="JTR426" s="31"/>
      <c r="JTS426" s="19"/>
      <c r="JTT426" s="19"/>
      <c r="JTU426" s="19"/>
      <c r="JTV426" s="19"/>
      <c r="JTW426" s="19"/>
      <c r="JTX426" s="19"/>
      <c r="JTY426" s="19"/>
      <c r="JTZ426" s="19"/>
      <c r="JUA426" s="19"/>
      <c r="JUB426" s="31"/>
      <c r="JUC426" s="31"/>
      <c r="JUD426" s="31"/>
      <c r="JUE426" s="31"/>
      <c r="JUF426" s="95"/>
      <c r="JUG426" s="31"/>
      <c r="JUH426" s="46"/>
      <c r="JUI426" s="31"/>
      <c r="JUJ426" s="31"/>
      <c r="JUK426" s="31"/>
      <c r="JUL426" s="31"/>
      <c r="JUM426" s="31"/>
      <c r="JUN426" s="118"/>
      <c r="JUO426" s="19"/>
      <c r="JUP426" s="19"/>
      <c r="JUQ426" s="19"/>
      <c r="JUR426" s="31"/>
      <c r="JUS426" s="19"/>
      <c r="JUT426" s="19"/>
      <c r="JUU426" s="31"/>
      <c r="JUV426" s="31"/>
      <c r="JUW426" s="19"/>
      <c r="JUX426" s="19"/>
      <c r="JUY426" s="19"/>
      <c r="JUZ426" s="19"/>
      <c r="JVA426" s="19"/>
      <c r="JVB426" s="19"/>
      <c r="JVC426" s="19"/>
      <c r="JVD426" s="19"/>
      <c r="JVE426" s="19"/>
      <c r="JVF426" s="31"/>
      <c r="JVG426" s="31"/>
      <c r="JVH426" s="31"/>
      <c r="JVI426" s="31"/>
      <c r="JVJ426" s="95"/>
      <c r="JVK426" s="31"/>
      <c r="JVL426" s="46"/>
      <c r="JVM426" s="31"/>
      <c r="JVN426" s="31"/>
      <c r="JVO426" s="31"/>
      <c r="JVP426" s="31"/>
      <c r="JVQ426" s="31"/>
      <c r="JVR426" s="118"/>
      <c r="JVS426" s="19"/>
      <c r="JVT426" s="19"/>
      <c r="JVU426" s="19"/>
      <c r="JVV426" s="31"/>
      <c r="JVW426" s="19"/>
      <c r="JVX426" s="19"/>
      <c r="JVY426" s="31"/>
      <c r="JVZ426" s="31"/>
      <c r="JWA426" s="19"/>
      <c r="JWB426" s="19"/>
      <c r="JWC426" s="19"/>
      <c r="JWD426" s="19"/>
      <c r="JWE426" s="19"/>
      <c r="JWF426" s="19"/>
      <c r="JWG426" s="19"/>
      <c r="JWH426" s="19"/>
      <c r="JWI426" s="19"/>
      <c r="JWJ426" s="31"/>
      <c r="JWK426" s="31"/>
      <c r="JWL426" s="31"/>
      <c r="JWM426" s="31"/>
      <c r="JWN426" s="95"/>
      <c r="JWO426" s="31"/>
      <c r="JWP426" s="46"/>
      <c r="JWQ426" s="31"/>
      <c r="JWR426" s="31"/>
      <c r="JWS426" s="31"/>
      <c r="JWT426" s="31"/>
      <c r="JWU426" s="31"/>
      <c r="JWV426" s="118"/>
      <c r="JWW426" s="19"/>
      <c r="JWX426" s="19"/>
      <c r="JWY426" s="19"/>
      <c r="JWZ426" s="31"/>
      <c r="JXA426" s="19"/>
      <c r="JXB426" s="19"/>
      <c r="JXC426" s="31"/>
      <c r="JXD426" s="31"/>
      <c r="JXE426" s="19"/>
      <c r="JXF426" s="19"/>
      <c r="JXG426" s="19"/>
      <c r="JXH426" s="19"/>
      <c r="JXI426" s="19"/>
      <c r="JXJ426" s="19"/>
      <c r="JXK426" s="19"/>
      <c r="JXL426" s="19"/>
      <c r="JXM426" s="19"/>
      <c r="JXN426" s="31"/>
      <c r="JXO426" s="31"/>
      <c r="JXP426" s="31"/>
      <c r="JXQ426" s="31"/>
      <c r="JXR426" s="95"/>
      <c r="JXS426" s="31"/>
      <c r="JXT426" s="46"/>
      <c r="JXU426" s="31"/>
      <c r="JXV426" s="31"/>
      <c r="JXW426" s="31"/>
      <c r="JXX426" s="31"/>
      <c r="JXY426" s="31"/>
      <c r="JXZ426" s="118"/>
      <c r="JYA426" s="19"/>
      <c r="JYB426" s="19"/>
      <c r="JYC426" s="19"/>
      <c r="JYD426" s="31"/>
      <c r="JYE426" s="19"/>
      <c r="JYF426" s="19"/>
      <c r="JYG426" s="31"/>
      <c r="JYH426" s="31"/>
      <c r="JYI426" s="19"/>
      <c r="JYJ426" s="19"/>
      <c r="JYK426" s="19"/>
      <c r="JYL426" s="19"/>
      <c r="JYM426" s="19"/>
      <c r="JYN426" s="19"/>
      <c r="JYO426" s="19"/>
      <c r="JYP426" s="19"/>
      <c r="JYQ426" s="19"/>
      <c r="JYR426" s="31"/>
      <c r="JYS426" s="31"/>
      <c r="JYT426" s="31"/>
      <c r="JYU426" s="31"/>
      <c r="JYV426" s="95"/>
      <c r="JYW426" s="31"/>
      <c r="JYX426" s="46"/>
      <c r="JYY426" s="31"/>
      <c r="JYZ426" s="31"/>
      <c r="JZA426" s="31"/>
      <c r="JZB426" s="31"/>
      <c r="JZC426" s="31"/>
      <c r="JZD426" s="118"/>
      <c r="JZE426" s="19"/>
      <c r="JZF426" s="19"/>
      <c r="JZG426" s="19"/>
      <c r="JZH426" s="31"/>
      <c r="JZI426" s="19"/>
      <c r="JZJ426" s="19"/>
      <c r="JZK426" s="31"/>
      <c r="JZL426" s="31"/>
      <c r="JZM426" s="19"/>
      <c r="JZN426" s="19"/>
      <c r="JZO426" s="19"/>
      <c r="JZP426" s="19"/>
      <c r="JZQ426" s="19"/>
      <c r="JZR426" s="19"/>
      <c r="JZS426" s="19"/>
      <c r="JZT426" s="19"/>
      <c r="JZU426" s="19"/>
      <c r="JZV426" s="31"/>
      <c r="JZW426" s="31"/>
      <c r="JZX426" s="31"/>
      <c r="JZY426" s="31"/>
      <c r="JZZ426" s="95"/>
      <c r="KAA426" s="31"/>
      <c r="KAB426" s="46"/>
      <c r="KAC426" s="31"/>
      <c r="KAD426" s="31"/>
      <c r="KAE426" s="31"/>
      <c r="KAF426" s="31"/>
      <c r="KAG426" s="31"/>
      <c r="KAH426" s="118"/>
      <c r="KAI426" s="19"/>
      <c r="KAJ426" s="19"/>
      <c r="KAK426" s="19"/>
      <c r="KAL426" s="31"/>
      <c r="KAM426" s="19"/>
      <c r="KAN426" s="19"/>
      <c r="KAO426" s="31"/>
      <c r="KAP426" s="31"/>
      <c r="KAQ426" s="19"/>
      <c r="KAR426" s="19"/>
      <c r="KAS426" s="19"/>
      <c r="KAT426" s="19"/>
      <c r="KAU426" s="19"/>
      <c r="KAV426" s="19"/>
      <c r="KAW426" s="19"/>
      <c r="KAX426" s="19"/>
      <c r="KAY426" s="19"/>
      <c r="KAZ426" s="31"/>
      <c r="KBA426" s="31"/>
      <c r="KBB426" s="31"/>
      <c r="KBC426" s="31"/>
      <c r="KBD426" s="95"/>
      <c r="KBE426" s="31"/>
      <c r="KBF426" s="46"/>
      <c r="KBG426" s="31"/>
      <c r="KBH426" s="31"/>
      <c r="KBI426" s="31"/>
      <c r="KBJ426" s="31"/>
      <c r="KBK426" s="31"/>
      <c r="KBL426" s="118"/>
      <c r="KBM426" s="19"/>
      <c r="KBN426" s="19"/>
      <c r="KBO426" s="19"/>
      <c r="KBP426" s="31"/>
      <c r="KBQ426" s="19"/>
      <c r="KBR426" s="19"/>
      <c r="KBS426" s="31"/>
      <c r="KBT426" s="31"/>
      <c r="KBU426" s="19"/>
      <c r="KBV426" s="19"/>
      <c r="KBW426" s="19"/>
      <c r="KBX426" s="19"/>
      <c r="KBY426" s="19"/>
      <c r="KBZ426" s="19"/>
      <c r="KCA426" s="19"/>
      <c r="KCB426" s="19"/>
      <c r="KCC426" s="19"/>
      <c r="KCD426" s="31"/>
      <c r="KCE426" s="31"/>
      <c r="KCF426" s="31"/>
      <c r="KCG426" s="31"/>
      <c r="KCH426" s="95"/>
      <c r="KCI426" s="31"/>
      <c r="KCJ426" s="46"/>
      <c r="KCK426" s="31"/>
      <c r="KCL426" s="31"/>
      <c r="KCM426" s="31"/>
      <c r="KCN426" s="31"/>
      <c r="KCO426" s="31"/>
      <c r="KCP426" s="118"/>
      <c r="KCQ426" s="19"/>
      <c r="KCR426" s="19"/>
      <c r="KCS426" s="19"/>
      <c r="KCT426" s="31"/>
      <c r="KCU426" s="19"/>
      <c r="KCV426" s="19"/>
      <c r="KCW426" s="31"/>
      <c r="KCX426" s="31"/>
      <c r="KCY426" s="19"/>
      <c r="KCZ426" s="19"/>
      <c r="KDA426" s="19"/>
      <c r="KDB426" s="19"/>
      <c r="KDC426" s="19"/>
      <c r="KDD426" s="19"/>
      <c r="KDE426" s="19"/>
      <c r="KDF426" s="19"/>
      <c r="KDG426" s="19"/>
      <c r="KDH426" s="31"/>
      <c r="KDI426" s="31"/>
      <c r="KDJ426" s="31"/>
      <c r="KDK426" s="31"/>
      <c r="KDL426" s="95"/>
      <c r="KDM426" s="31"/>
      <c r="KDN426" s="46"/>
      <c r="KDO426" s="31"/>
      <c r="KDP426" s="31"/>
      <c r="KDQ426" s="31"/>
      <c r="KDR426" s="31"/>
      <c r="KDS426" s="31"/>
      <c r="KDT426" s="118"/>
      <c r="KDU426" s="19"/>
      <c r="KDV426" s="19"/>
      <c r="KDW426" s="19"/>
      <c r="KDX426" s="31"/>
      <c r="KDY426" s="19"/>
      <c r="KDZ426" s="19"/>
      <c r="KEA426" s="31"/>
      <c r="KEB426" s="31"/>
      <c r="KEC426" s="19"/>
      <c r="KED426" s="19"/>
      <c r="KEE426" s="19"/>
      <c r="KEF426" s="19"/>
      <c r="KEG426" s="19"/>
      <c r="KEH426" s="19"/>
      <c r="KEI426" s="19"/>
      <c r="KEJ426" s="19"/>
      <c r="KEK426" s="19"/>
      <c r="KEL426" s="31"/>
      <c r="KEM426" s="31"/>
      <c r="KEN426" s="31"/>
      <c r="KEO426" s="31"/>
      <c r="KEP426" s="95"/>
      <c r="KEQ426" s="31"/>
      <c r="KER426" s="46"/>
      <c r="KES426" s="31"/>
      <c r="KET426" s="31"/>
      <c r="KEU426" s="31"/>
      <c r="KEV426" s="31"/>
      <c r="KEW426" s="31"/>
      <c r="KEX426" s="118"/>
      <c r="KEY426" s="19"/>
      <c r="KEZ426" s="19"/>
      <c r="KFA426" s="19"/>
      <c r="KFB426" s="31"/>
      <c r="KFC426" s="19"/>
      <c r="KFD426" s="19"/>
      <c r="KFE426" s="31"/>
      <c r="KFF426" s="31"/>
      <c r="KFG426" s="19"/>
      <c r="KFH426" s="19"/>
      <c r="KFI426" s="19"/>
      <c r="KFJ426" s="19"/>
      <c r="KFK426" s="19"/>
      <c r="KFL426" s="19"/>
      <c r="KFM426" s="19"/>
      <c r="KFN426" s="19"/>
      <c r="KFO426" s="19"/>
      <c r="KFP426" s="31"/>
      <c r="KFQ426" s="31"/>
      <c r="KFR426" s="31"/>
      <c r="KFS426" s="31"/>
      <c r="KFT426" s="95"/>
      <c r="KFU426" s="31"/>
      <c r="KFV426" s="46"/>
      <c r="KFW426" s="31"/>
      <c r="KFX426" s="31"/>
      <c r="KFY426" s="31"/>
      <c r="KFZ426" s="31"/>
      <c r="KGA426" s="31"/>
      <c r="KGB426" s="118"/>
      <c r="KGC426" s="19"/>
      <c r="KGD426" s="19"/>
      <c r="KGE426" s="19"/>
      <c r="KGF426" s="31"/>
      <c r="KGG426" s="19"/>
      <c r="KGH426" s="19"/>
      <c r="KGI426" s="31"/>
      <c r="KGJ426" s="31"/>
      <c r="KGK426" s="19"/>
      <c r="KGL426" s="19"/>
      <c r="KGM426" s="19"/>
      <c r="KGN426" s="19"/>
      <c r="KGO426" s="19"/>
      <c r="KGP426" s="19"/>
      <c r="KGQ426" s="19"/>
      <c r="KGR426" s="19"/>
      <c r="KGS426" s="19"/>
      <c r="KGT426" s="31"/>
      <c r="KGU426" s="31"/>
      <c r="KGV426" s="31"/>
      <c r="KGW426" s="31"/>
      <c r="KGX426" s="95"/>
      <c r="KGY426" s="31"/>
      <c r="KGZ426" s="46"/>
      <c r="KHA426" s="31"/>
      <c r="KHB426" s="31"/>
      <c r="KHC426" s="31"/>
      <c r="KHD426" s="31"/>
      <c r="KHE426" s="31"/>
      <c r="KHF426" s="118"/>
      <c r="KHG426" s="19"/>
      <c r="KHH426" s="19"/>
      <c r="KHI426" s="19"/>
      <c r="KHJ426" s="31"/>
      <c r="KHK426" s="19"/>
      <c r="KHL426" s="19"/>
      <c r="KHM426" s="31"/>
      <c r="KHN426" s="31"/>
      <c r="KHO426" s="19"/>
      <c r="KHP426" s="19"/>
      <c r="KHQ426" s="19"/>
      <c r="KHR426" s="19"/>
      <c r="KHS426" s="19"/>
      <c r="KHT426" s="19"/>
      <c r="KHU426" s="19"/>
      <c r="KHV426" s="19"/>
      <c r="KHW426" s="19"/>
      <c r="KHX426" s="31"/>
      <c r="KHY426" s="31"/>
      <c r="KHZ426" s="31"/>
      <c r="KIA426" s="31"/>
      <c r="KIB426" s="95"/>
      <c r="KIC426" s="31"/>
      <c r="KID426" s="46"/>
      <c r="KIE426" s="31"/>
      <c r="KIF426" s="31"/>
      <c r="KIG426" s="31"/>
      <c r="KIH426" s="31"/>
      <c r="KII426" s="31"/>
      <c r="KIJ426" s="118"/>
      <c r="KIK426" s="19"/>
      <c r="KIL426" s="19"/>
      <c r="KIM426" s="19"/>
      <c r="KIN426" s="31"/>
      <c r="KIO426" s="19"/>
      <c r="KIP426" s="19"/>
      <c r="KIQ426" s="31"/>
      <c r="KIR426" s="31"/>
      <c r="KIS426" s="19"/>
      <c r="KIT426" s="19"/>
      <c r="KIU426" s="19"/>
      <c r="KIV426" s="19"/>
      <c r="KIW426" s="19"/>
      <c r="KIX426" s="19"/>
      <c r="KIY426" s="19"/>
      <c r="KIZ426" s="19"/>
      <c r="KJA426" s="19"/>
      <c r="KJB426" s="31"/>
      <c r="KJC426" s="31"/>
      <c r="KJD426" s="31"/>
      <c r="KJE426" s="31"/>
      <c r="KJF426" s="95"/>
      <c r="KJG426" s="31"/>
      <c r="KJH426" s="46"/>
      <c r="KJI426" s="31"/>
      <c r="KJJ426" s="31"/>
      <c r="KJK426" s="31"/>
      <c r="KJL426" s="31"/>
      <c r="KJM426" s="31"/>
      <c r="KJN426" s="118"/>
      <c r="KJO426" s="19"/>
      <c r="KJP426" s="19"/>
      <c r="KJQ426" s="19"/>
      <c r="KJR426" s="31"/>
      <c r="KJS426" s="19"/>
      <c r="KJT426" s="19"/>
      <c r="KJU426" s="31"/>
      <c r="KJV426" s="31"/>
      <c r="KJW426" s="19"/>
      <c r="KJX426" s="19"/>
      <c r="KJY426" s="19"/>
      <c r="KJZ426" s="19"/>
      <c r="KKA426" s="19"/>
      <c r="KKB426" s="19"/>
      <c r="KKC426" s="19"/>
      <c r="KKD426" s="19"/>
      <c r="KKE426" s="19"/>
      <c r="KKF426" s="31"/>
      <c r="KKG426" s="31"/>
      <c r="KKH426" s="31"/>
      <c r="KKI426" s="31"/>
      <c r="KKJ426" s="95"/>
      <c r="KKK426" s="31"/>
      <c r="KKL426" s="46"/>
      <c r="KKM426" s="31"/>
      <c r="KKN426" s="31"/>
      <c r="KKO426" s="31"/>
      <c r="KKP426" s="31"/>
      <c r="KKQ426" s="31"/>
      <c r="KKR426" s="118"/>
      <c r="KKS426" s="19"/>
      <c r="KKT426" s="19"/>
      <c r="KKU426" s="19"/>
      <c r="KKV426" s="31"/>
      <c r="KKW426" s="19"/>
      <c r="KKX426" s="19"/>
      <c r="KKY426" s="31"/>
      <c r="KKZ426" s="31"/>
      <c r="KLA426" s="19"/>
      <c r="KLB426" s="19"/>
      <c r="KLC426" s="19"/>
      <c r="KLD426" s="19"/>
      <c r="KLE426" s="19"/>
      <c r="KLF426" s="19"/>
      <c r="KLG426" s="19"/>
      <c r="KLH426" s="19"/>
      <c r="KLI426" s="19"/>
      <c r="KLJ426" s="31"/>
      <c r="KLK426" s="31"/>
      <c r="KLL426" s="31"/>
      <c r="KLM426" s="31"/>
      <c r="KLN426" s="95"/>
      <c r="KLO426" s="31"/>
      <c r="KLP426" s="46"/>
      <c r="KLQ426" s="31"/>
      <c r="KLR426" s="31"/>
      <c r="KLS426" s="31"/>
      <c r="KLT426" s="31"/>
      <c r="KLU426" s="31"/>
      <c r="KLV426" s="118"/>
      <c r="KLW426" s="19"/>
      <c r="KLX426" s="19"/>
      <c r="KLY426" s="19"/>
      <c r="KLZ426" s="31"/>
      <c r="KMA426" s="19"/>
      <c r="KMB426" s="19"/>
      <c r="KMC426" s="31"/>
      <c r="KMD426" s="31"/>
      <c r="KME426" s="19"/>
      <c r="KMF426" s="19"/>
      <c r="KMG426" s="19"/>
      <c r="KMH426" s="19"/>
      <c r="KMI426" s="19"/>
      <c r="KMJ426" s="19"/>
      <c r="KMK426" s="19"/>
      <c r="KML426" s="19"/>
      <c r="KMM426" s="19"/>
      <c r="KMN426" s="31"/>
      <c r="KMO426" s="31"/>
      <c r="KMP426" s="31"/>
      <c r="KMQ426" s="31"/>
      <c r="KMR426" s="95"/>
      <c r="KMS426" s="31"/>
      <c r="KMT426" s="46"/>
      <c r="KMU426" s="31"/>
      <c r="KMV426" s="31"/>
      <c r="KMW426" s="31"/>
      <c r="KMX426" s="31"/>
      <c r="KMY426" s="31"/>
      <c r="KMZ426" s="118"/>
      <c r="KNA426" s="19"/>
      <c r="KNB426" s="19"/>
      <c r="KNC426" s="19"/>
      <c r="KND426" s="31"/>
      <c r="KNE426" s="19"/>
      <c r="KNF426" s="19"/>
      <c r="KNG426" s="31"/>
      <c r="KNH426" s="31"/>
      <c r="KNI426" s="19"/>
      <c r="KNJ426" s="19"/>
      <c r="KNK426" s="19"/>
      <c r="KNL426" s="19"/>
      <c r="KNM426" s="19"/>
      <c r="KNN426" s="19"/>
      <c r="KNO426" s="19"/>
      <c r="KNP426" s="19"/>
      <c r="KNQ426" s="19"/>
      <c r="KNR426" s="31"/>
      <c r="KNS426" s="31"/>
      <c r="KNT426" s="31"/>
      <c r="KNU426" s="31"/>
      <c r="KNV426" s="95"/>
      <c r="KNW426" s="31"/>
      <c r="KNX426" s="46"/>
      <c r="KNY426" s="31"/>
      <c r="KNZ426" s="31"/>
      <c r="KOA426" s="31"/>
      <c r="KOB426" s="31"/>
      <c r="KOC426" s="31"/>
      <c r="KOD426" s="118"/>
      <c r="KOE426" s="19"/>
      <c r="KOF426" s="19"/>
      <c r="KOG426" s="19"/>
      <c r="KOH426" s="31"/>
      <c r="KOI426" s="19"/>
      <c r="KOJ426" s="19"/>
      <c r="KOK426" s="31"/>
      <c r="KOL426" s="31"/>
      <c r="KOM426" s="19"/>
      <c r="KON426" s="19"/>
      <c r="KOO426" s="19"/>
      <c r="KOP426" s="19"/>
      <c r="KOQ426" s="19"/>
      <c r="KOR426" s="19"/>
      <c r="KOS426" s="19"/>
      <c r="KOT426" s="19"/>
      <c r="KOU426" s="19"/>
      <c r="KOV426" s="31"/>
      <c r="KOW426" s="31"/>
      <c r="KOX426" s="31"/>
      <c r="KOY426" s="31"/>
      <c r="KOZ426" s="95"/>
      <c r="KPA426" s="31"/>
      <c r="KPB426" s="46"/>
      <c r="KPC426" s="31"/>
      <c r="KPD426" s="31"/>
      <c r="KPE426" s="31"/>
      <c r="KPF426" s="31"/>
      <c r="KPG426" s="31"/>
      <c r="KPH426" s="118"/>
      <c r="KPI426" s="19"/>
      <c r="KPJ426" s="19"/>
      <c r="KPK426" s="19"/>
      <c r="KPL426" s="31"/>
      <c r="KPM426" s="19"/>
      <c r="KPN426" s="19"/>
      <c r="KPO426" s="31"/>
      <c r="KPP426" s="31"/>
      <c r="KPQ426" s="19"/>
      <c r="KPR426" s="19"/>
      <c r="KPS426" s="19"/>
      <c r="KPT426" s="19"/>
      <c r="KPU426" s="19"/>
      <c r="KPV426" s="19"/>
      <c r="KPW426" s="19"/>
      <c r="KPX426" s="19"/>
      <c r="KPY426" s="19"/>
      <c r="KPZ426" s="31"/>
      <c r="KQA426" s="31"/>
      <c r="KQB426" s="31"/>
      <c r="KQC426" s="31"/>
      <c r="KQD426" s="95"/>
      <c r="KQE426" s="31"/>
      <c r="KQF426" s="46"/>
      <c r="KQG426" s="31"/>
      <c r="KQH426" s="31"/>
      <c r="KQI426" s="31"/>
      <c r="KQJ426" s="31"/>
      <c r="KQK426" s="31"/>
      <c r="KQL426" s="118"/>
      <c r="KQM426" s="19"/>
      <c r="KQN426" s="19"/>
      <c r="KQO426" s="19"/>
      <c r="KQP426" s="31"/>
      <c r="KQQ426" s="19"/>
      <c r="KQR426" s="19"/>
      <c r="KQS426" s="31"/>
      <c r="KQT426" s="31"/>
      <c r="KQU426" s="19"/>
      <c r="KQV426" s="19"/>
      <c r="KQW426" s="19"/>
      <c r="KQX426" s="19"/>
      <c r="KQY426" s="19"/>
      <c r="KQZ426" s="19"/>
      <c r="KRA426" s="19"/>
      <c r="KRB426" s="19"/>
      <c r="KRC426" s="19"/>
      <c r="KRD426" s="31"/>
      <c r="KRE426" s="31"/>
      <c r="KRF426" s="31"/>
      <c r="KRG426" s="31"/>
      <c r="KRH426" s="95"/>
      <c r="KRI426" s="31"/>
      <c r="KRJ426" s="46"/>
      <c r="KRK426" s="31"/>
      <c r="KRL426" s="31"/>
      <c r="KRM426" s="31"/>
      <c r="KRN426" s="31"/>
      <c r="KRO426" s="31"/>
      <c r="KRP426" s="118"/>
      <c r="KRQ426" s="19"/>
      <c r="KRR426" s="19"/>
      <c r="KRS426" s="19"/>
      <c r="KRT426" s="31"/>
      <c r="KRU426" s="19"/>
      <c r="KRV426" s="19"/>
      <c r="KRW426" s="31"/>
      <c r="KRX426" s="31"/>
      <c r="KRY426" s="19"/>
      <c r="KRZ426" s="19"/>
      <c r="KSA426" s="19"/>
      <c r="KSB426" s="19"/>
      <c r="KSC426" s="19"/>
      <c r="KSD426" s="19"/>
      <c r="KSE426" s="19"/>
      <c r="KSF426" s="19"/>
      <c r="KSG426" s="19"/>
      <c r="KSH426" s="31"/>
      <c r="KSI426" s="31"/>
      <c r="KSJ426" s="31"/>
      <c r="KSK426" s="31"/>
      <c r="KSL426" s="95"/>
      <c r="KSM426" s="31"/>
      <c r="KSN426" s="46"/>
      <c r="KSO426" s="31"/>
      <c r="KSP426" s="31"/>
      <c r="KSQ426" s="31"/>
      <c r="KSR426" s="31"/>
      <c r="KSS426" s="31"/>
      <c r="KST426" s="118"/>
      <c r="KSU426" s="19"/>
      <c r="KSV426" s="19"/>
      <c r="KSW426" s="19"/>
      <c r="KSX426" s="31"/>
      <c r="KSY426" s="19"/>
      <c r="KSZ426" s="19"/>
      <c r="KTA426" s="31"/>
      <c r="KTB426" s="31"/>
      <c r="KTC426" s="19"/>
      <c r="KTD426" s="19"/>
      <c r="KTE426" s="19"/>
      <c r="KTF426" s="19"/>
      <c r="KTG426" s="19"/>
      <c r="KTH426" s="19"/>
      <c r="KTI426" s="19"/>
      <c r="KTJ426" s="19"/>
      <c r="KTK426" s="19"/>
      <c r="KTL426" s="31"/>
      <c r="KTM426" s="31"/>
      <c r="KTN426" s="31"/>
      <c r="KTO426" s="31"/>
      <c r="KTP426" s="95"/>
      <c r="KTQ426" s="31"/>
      <c r="KTR426" s="46"/>
      <c r="KTS426" s="31"/>
      <c r="KTT426" s="31"/>
      <c r="KTU426" s="31"/>
      <c r="KTV426" s="31"/>
      <c r="KTW426" s="31"/>
      <c r="KTX426" s="118"/>
      <c r="KTY426" s="19"/>
      <c r="KTZ426" s="19"/>
      <c r="KUA426" s="19"/>
      <c r="KUB426" s="31"/>
      <c r="KUC426" s="19"/>
      <c r="KUD426" s="19"/>
      <c r="KUE426" s="31"/>
      <c r="KUF426" s="31"/>
      <c r="KUG426" s="19"/>
      <c r="KUH426" s="19"/>
      <c r="KUI426" s="19"/>
      <c r="KUJ426" s="19"/>
      <c r="KUK426" s="19"/>
      <c r="KUL426" s="19"/>
      <c r="KUM426" s="19"/>
      <c r="KUN426" s="19"/>
      <c r="KUO426" s="19"/>
      <c r="KUP426" s="31"/>
      <c r="KUQ426" s="31"/>
      <c r="KUR426" s="31"/>
      <c r="KUS426" s="31"/>
      <c r="KUT426" s="95"/>
      <c r="KUU426" s="31"/>
      <c r="KUV426" s="46"/>
      <c r="KUW426" s="31"/>
      <c r="KUX426" s="31"/>
      <c r="KUY426" s="31"/>
      <c r="KUZ426" s="31"/>
      <c r="KVA426" s="31"/>
      <c r="KVB426" s="118"/>
      <c r="KVC426" s="19"/>
      <c r="KVD426" s="19"/>
      <c r="KVE426" s="19"/>
      <c r="KVF426" s="31"/>
      <c r="KVG426" s="19"/>
      <c r="KVH426" s="19"/>
      <c r="KVI426" s="31"/>
      <c r="KVJ426" s="31"/>
      <c r="KVK426" s="19"/>
      <c r="KVL426" s="19"/>
      <c r="KVM426" s="19"/>
      <c r="KVN426" s="19"/>
      <c r="KVO426" s="19"/>
      <c r="KVP426" s="19"/>
      <c r="KVQ426" s="19"/>
      <c r="KVR426" s="19"/>
      <c r="KVS426" s="19"/>
      <c r="KVT426" s="31"/>
      <c r="KVU426" s="31"/>
      <c r="KVV426" s="31"/>
      <c r="KVW426" s="31"/>
      <c r="KVX426" s="95"/>
      <c r="KVY426" s="31"/>
      <c r="KVZ426" s="46"/>
      <c r="KWA426" s="31"/>
      <c r="KWB426" s="31"/>
      <c r="KWC426" s="31"/>
      <c r="KWD426" s="31"/>
      <c r="KWE426" s="31"/>
      <c r="KWF426" s="118"/>
      <c r="KWG426" s="19"/>
      <c r="KWH426" s="19"/>
      <c r="KWI426" s="19"/>
      <c r="KWJ426" s="31"/>
      <c r="KWK426" s="19"/>
      <c r="KWL426" s="19"/>
      <c r="KWM426" s="31"/>
      <c r="KWN426" s="31"/>
      <c r="KWO426" s="19"/>
      <c r="KWP426" s="19"/>
      <c r="KWQ426" s="19"/>
      <c r="KWR426" s="19"/>
      <c r="KWS426" s="19"/>
      <c r="KWT426" s="19"/>
      <c r="KWU426" s="19"/>
      <c r="KWV426" s="19"/>
      <c r="KWW426" s="19"/>
      <c r="KWX426" s="31"/>
      <c r="KWY426" s="31"/>
      <c r="KWZ426" s="31"/>
      <c r="KXA426" s="31"/>
      <c r="KXB426" s="95"/>
      <c r="KXC426" s="31"/>
      <c r="KXD426" s="46"/>
      <c r="KXE426" s="31"/>
      <c r="KXF426" s="31"/>
      <c r="KXG426" s="31"/>
      <c r="KXH426" s="31"/>
      <c r="KXI426" s="31"/>
      <c r="KXJ426" s="118"/>
      <c r="KXK426" s="19"/>
      <c r="KXL426" s="19"/>
      <c r="KXM426" s="19"/>
      <c r="KXN426" s="31"/>
      <c r="KXO426" s="19"/>
      <c r="KXP426" s="19"/>
      <c r="KXQ426" s="31"/>
      <c r="KXR426" s="31"/>
      <c r="KXS426" s="19"/>
      <c r="KXT426" s="19"/>
      <c r="KXU426" s="19"/>
      <c r="KXV426" s="19"/>
      <c r="KXW426" s="19"/>
      <c r="KXX426" s="19"/>
      <c r="KXY426" s="19"/>
      <c r="KXZ426" s="19"/>
      <c r="KYA426" s="19"/>
      <c r="KYB426" s="31"/>
      <c r="KYC426" s="31"/>
      <c r="KYD426" s="31"/>
      <c r="KYE426" s="31"/>
      <c r="KYF426" s="95"/>
      <c r="KYG426" s="31"/>
      <c r="KYH426" s="46"/>
      <c r="KYI426" s="31"/>
      <c r="KYJ426" s="31"/>
      <c r="KYK426" s="31"/>
      <c r="KYL426" s="31"/>
      <c r="KYM426" s="31"/>
      <c r="KYN426" s="118"/>
      <c r="KYO426" s="19"/>
      <c r="KYP426" s="19"/>
      <c r="KYQ426" s="19"/>
      <c r="KYR426" s="31"/>
      <c r="KYS426" s="19"/>
      <c r="KYT426" s="19"/>
      <c r="KYU426" s="31"/>
      <c r="KYV426" s="31"/>
      <c r="KYW426" s="19"/>
      <c r="KYX426" s="19"/>
      <c r="KYY426" s="19"/>
      <c r="KYZ426" s="19"/>
      <c r="KZA426" s="19"/>
      <c r="KZB426" s="19"/>
      <c r="KZC426" s="19"/>
      <c r="KZD426" s="19"/>
      <c r="KZE426" s="19"/>
      <c r="KZF426" s="31"/>
      <c r="KZG426" s="31"/>
      <c r="KZH426" s="31"/>
      <c r="KZI426" s="31"/>
      <c r="KZJ426" s="95"/>
      <c r="KZK426" s="31"/>
      <c r="KZL426" s="46"/>
      <c r="KZM426" s="31"/>
      <c r="KZN426" s="31"/>
      <c r="KZO426" s="31"/>
      <c r="KZP426" s="31"/>
      <c r="KZQ426" s="31"/>
      <c r="KZR426" s="118"/>
      <c r="KZS426" s="19"/>
      <c r="KZT426" s="19"/>
      <c r="KZU426" s="19"/>
      <c r="KZV426" s="31"/>
      <c r="KZW426" s="19"/>
      <c r="KZX426" s="19"/>
      <c r="KZY426" s="31"/>
      <c r="KZZ426" s="31"/>
      <c r="LAA426" s="19"/>
      <c r="LAB426" s="19"/>
      <c r="LAC426" s="19"/>
      <c r="LAD426" s="19"/>
      <c r="LAE426" s="19"/>
      <c r="LAF426" s="19"/>
      <c r="LAG426" s="19"/>
      <c r="LAH426" s="19"/>
      <c r="LAI426" s="19"/>
      <c r="LAJ426" s="31"/>
      <c r="LAK426" s="31"/>
      <c r="LAL426" s="31"/>
      <c r="LAM426" s="31"/>
      <c r="LAN426" s="95"/>
      <c r="LAO426" s="31"/>
      <c r="LAP426" s="46"/>
      <c r="LAQ426" s="31"/>
      <c r="LAR426" s="31"/>
      <c r="LAS426" s="31"/>
      <c r="LAT426" s="31"/>
      <c r="LAU426" s="31"/>
      <c r="LAV426" s="118"/>
      <c r="LAW426" s="19"/>
      <c r="LAX426" s="19"/>
      <c r="LAY426" s="19"/>
      <c r="LAZ426" s="31"/>
      <c r="LBA426" s="19"/>
      <c r="LBB426" s="19"/>
      <c r="LBC426" s="31"/>
      <c r="LBD426" s="31"/>
      <c r="LBE426" s="19"/>
      <c r="LBF426" s="19"/>
      <c r="LBG426" s="19"/>
      <c r="LBH426" s="19"/>
      <c r="LBI426" s="19"/>
      <c r="LBJ426" s="19"/>
      <c r="LBK426" s="19"/>
      <c r="LBL426" s="19"/>
      <c r="LBM426" s="19"/>
      <c r="LBN426" s="31"/>
      <c r="LBO426" s="31"/>
      <c r="LBP426" s="31"/>
      <c r="LBQ426" s="31"/>
      <c r="LBR426" s="95"/>
      <c r="LBS426" s="31"/>
      <c r="LBT426" s="46"/>
      <c r="LBU426" s="31"/>
      <c r="LBV426" s="31"/>
      <c r="LBW426" s="31"/>
      <c r="LBX426" s="31"/>
      <c r="LBY426" s="31"/>
      <c r="LBZ426" s="118"/>
      <c r="LCA426" s="19"/>
      <c r="LCB426" s="19"/>
      <c r="LCC426" s="19"/>
      <c r="LCD426" s="31"/>
      <c r="LCE426" s="19"/>
      <c r="LCF426" s="19"/>
      <c r="LCG426" s="31"/>
      <c r="LCH426" s="31"/>
      <c r="LCI426" s="19"/>
      <c r="LCJ426" s="19"/>
      <c r="LCK426" s="19"/>
      <c r="LCL426" s="19"/>
      <c r="LCM426" s="19"/>
      <c r="LCN426" s="19"/>
      <c r="LCO426" s="19"/>
      <c r="LCP426" s="19"/>
      <c r="LCQ426" s="19"/>
      <c r="LCR426" s="31"/>
      <c r="LCS426" s="31"/>
      <c r="LCT426" s="31"/>
      <c r="LCU426" s="31"/>
      <c r="LCV426" s="95"/>
      <c r="LCW426" s="31"/>
      <c r="LCX426" s="46"/>
      <c r="LCY426" s="31"/>
      <c r="LCZ426" s="31"/>
      <c r="LDA426" s="31"/>
      <c r="LDB426" s="31"/>
      <c r="LDC426" s="31"/>
      <c r="LDD426" s="118"/>
      <c r="LDE426" s="19"/>
      <c r="LDF426" s="19"/>
      <c r="LDG426" s="19"/>
      <c r="LDH426" s="31"/>
      <c r="LDI426" s="19"/>
      <c r="LDJ426" s="19"/>
      <c r="LDK426" s="31"/>
      <c r="LDL426" s="31"/>
      <c r="LDM426" s="19"/>
      <c r="LDN426" s="19"/>
      <c r="LDO426" s="19"/>
      <c r="LDP426" s="19"/>
      <c r="LDQ426" s="19"/>
      <c r="LDR426" s="19"/>
      <c r="LDS426" s="19"/>
      <c r="LDT426" s="19"/>
      <c r="LDU426" s="19"/>
      <c r="LDV426" s="31"/>
      <c r="LDW426" s="31"/>
      <c r="LDX426" s="31"/>
      <c r="LDY426" s="31"/>
      <c r="LDZ426" s="95"/>
      <c r="LEA426" s="31"/>
      <c r="LEB426" s="46"/>
      <c r="LEC426" s="31"/>
      <c r="LED426" s="31"/>
      <c r="LEE426" s="31"/>
      <c r="LEF426" s="31"/>
      <c r="LEG426" s="31"/>
      <c r="LEH426" s="118"/>
      <c r="LEI426" s="19"/>
      <c r="LEJ426" s="19"/>
      <c r="LEK426" s="19"/>
      <c r="LEL426" s="31"/>
      <c r="LEM426" s="19"/>
      <c r="LEN426" s="19"/>
      <c r="LEO426" s="31"/>
      <c r="LEP426" s="31"/>
      <c r="LEQ426" s="19"/>
      <c r="LER426" s="19"/>
      <c r="LES426" s="19"/>
      <c r="LET426" s="19"/>
      <c r="LEU426" s="19"/>
      <c r="LEV426" s="19"/>
      <c r="LEW426" s="19"/>
      <c r="LEX426" s="19"/>
      <c r="LEY426" s="19"/>
      <c r="LEZ426" s="31"/>
      <c r="LFA426" s="31"/>
      <c r="LFB426" s="31"/>
      <c r="LFC426" s="31"/>
      <c r="LFD426" s="95"/>
      <c r="LFE426" s="31"/>
      <c r="LFF426" s="46"/>
      <c r="LFG426" s="31"/>
      <c r="LFH426" s="31"/>
      <c r="LFI426" s="31"/>
      <c r="LFJ426" s="31"/>
      <c r="LFK426" s="31"/>
      <c r="LFL426" s="118"/>
      <c r="LFM426" s="19"/>
      <c r="LFN426" s="19"/>
      <c r="LFO426" s="19"/>
      <c r="LFP426" s="31"/>
      <c r="LFQ426" s="19"/>
      <c r="LFR426" s="19"/>
      <c r="LFS426" s="31"/>
      <c r="LFT426" s="31"/>
      <c r="LFU426" s="19"/>
      <c r="LFV426" s="19"/>
      <c r="LFW426" s="19"/>
      <c r="LFX426" s="19"/>
      <c r="LFY426" s="19"/>
      <c r="LFZ426" s="19"/>
      <c r="LGA426" s="19"/>
      <c r="LGB426" s="19"/>
      <c r="LGC426" s="19"/>
      <c r="LGD426" s="31"/>
      <c r="LGE426" s="31"/>
      <c r="LGF426" s="31"/>
      <c r="LGG426" s="31"/>
      <c r="LGH426" s="95"/>
      <c r="LGI426" s="31"/>
      <c r="LGJ426" s="46"/>
      <c r="LGK426" s="31"/>
      <c r="LGL426" s="31"/>
      <c r="LGM426" s="31"/>
      <c r="LGN426" s="31"/>
      <c r="LGO426" s="31"/>
      <c r="LGP426" s="118"/>
      <c r="LGQ426" s="19"/>
      <c r="LGR426" s="19"/>
      <c r="LGS426" s="19"/>
      <c r="LGT426" s="31"/>
      <c r="LGU426" s="19"/>
      <c r="LGV426" s="19"/>
      <c r="LGW426" s="31"/>
      <c r="LGX426" s="31"/>
      <c r="LGY426" s="19"/>
      <c r="LGZ426" s="19"/>
      <c r="LHA426" s="19"/>
      <c r="LHB426" s="19"/>
      <c r="LHC426" s="19"/>
      <c r="LHD426" s="19"/>
      <c r="LHE426" s="19"/>
      <c r="LHF426" s="19"/>
      <c r="LHG426" s="19"/>
      <c r="LHH426" s="31"/>
      <c r="LHI426" s="31"/>
      <c r="LHJ426" s="31"/>
      <c r="LHK426" s="31"/>
      <c r="LHL426" s="95"/>
      <c r="LHM426" s="31"/>
      <c r="LHN426" s="46"/>
      <c r="LHO426" s="31"/>
      <c r="LHP426" s="31"/>
      <c r="LHQ426" s="31"/>
      <c r="LHR426" s="31"/>
      <c r="LHS426" s="31"/>
      <c r="LHT426" s="118"/>
      <c r="LHU426" s="19"/>
      <c r="LHV426" s="19"/>
      <c r="LHW426" s="19"/>
      <c r="LHX426" s="31"/>
      <c r="LHY426" s="19"/>
      <c r="LHZ426" s="19"/>
      <c r="LIA426" s="31"/>
      <c r="LIB426" s="31"/>
      <c r="LIC426" s="19"/>
      <c r="LID426" s="19"/>
      <c r="LIE426" s="19"/>
      <c r="LIF426" s="19"/>
      <c r="LIG426" s="19"/>
      <c r="LIH426" s="19"/>
      <c r="LII426" s="19"/>
      <c r="LIJ426" s="19"/>
      <c r="LIK426" s="19"/>
      <c r="LIL426" s="31"/>
      <c r="LIM426" s="31"/>
      <c r="LIN426" s="31"/>
      <c r="LIO426" s="31"/>
      <c r="LIP426" s="95"/>
      <c r="LIQ426" s="31"/>
      <c r="LIR426" s="46"/>
      <c r="LIS426" s="31"/>
      <c r="LIT426" s="31"/>
      <c r="LIU426" s="31"/>
      <c r="LIV426" s="31"/>
      <c r="LIW426" s="31"/>
      <c r="LIX426" s="118"/>
      <c r="LIY426" s="19"/>
      <c r="LIZ426" s="19"/>
      <c r="LJA426" s="19"/>
      <c r="LJB426" s="31"/>
      <c r="LJC426" s="19"/>
      <c r="LJD426" s="19"/>
      <c r="LJE426" s="31"/>
      <c r="LJF426" s="31"/>
      <c r="LJG426" s="19"/>
      <c r="LJH426" s="19"/>
      <c r="LJI426" s="19"/>
      <c r="LJJ426" s="19"/>
      <c r="LJK426" s="19"/>
      <c r="LJL426" s="19"/>
      <c r="LJM426" s="19"/>
      <c r="LJN426" s="19"/>
      <c r="LJO426" s="19"/>
      <c r="LJP426" s="31"/>
      <c r="LJQ426" s="31"/>
      <c r="LJR426" s="31"/>
      <c r="LJS426" s="31"/>
      <c r="LJT426" s="95"/>
      <c r="LJU426" s="31"/>
      <c r="LJV426" s="46"/>
      <c r="LJW426" s="31"/>
      <c r="LJX426" s="31"/>
      <c r="LJY426" s="31"/>
      <c r="LJZ426" s="31"/>
      <c r="LKA426" s="31"/>
      <c r="LKB426" s="118"/>
      <c r="LKC426" s="19"/>
      <c r="LKD426" s="19"/>
      <c r="LKE426" s="19"/>
      <c r="LKF426" s="31"/>
      <c r="LKG426" s="19"/>
      <c r="LKH426" s="19"/>
      <c r="LKI426" s="31"/>
      <c r="LKJ426" s="31"/>
      <c r="LKK426" s="19"/>
      <c r="LKL426" s="19"/>
      <c r="LKM426" s="19"/>
      <c r="LKN426" s="19"/>
      <c r="LKO426" s="19"/>
      <c r="LKP426" s="19"/>
      <c r="LKQ426" s="19"/>
      <c r="LKR426" s="19"/>
      <c r="LKS426" s="19"/>
      <c r="LKT426" s="31"/>
      <c r="LKU426" s="31"/>
      <c r="LKV426" s="31"/>
      <c r="LKW426" s="31"/>
      <c r="LKX426" s="95"/>
      <c r="LKY426" s="31"/>
      <c r="LKZ426" s="46"/>
      <c r="LLA426" s="31"/>
      <c r="LLB426" s="31"/>
      <c r="LLC426" s="31"/>
      <c r="LLD426" s="31"/>
      <c r="LLE426" s="31"/>
      <c r="LLF426" s="118"/>
      <c r="LLG426" s="19"/>
      <c r="LLH426" s="19"/>
      <c r="LLI426" s="19"/>
      <c r="LLJ426" s="31"/>
      <c r="LLK426" s="19"/>
      <c r="LLL426" s="19"/>
      <c r="LLM426" s="31"/>
      <c r="LLN426" s="31"/>
      <c r="LLO426" s="19"/>
      <c r="LLP426" s="19"/>
      <c r="LLQ426" s="19"/>
      <c r="LLR426" s="19"/>
      <c r="LLS426" s="19"/>
      <c r="LLT426" s="19"/>
      <c r="LLU426" s="19"/>
      <c r="LLV426" s="19"/>
      <c r="LLW426" s="19"/>
      <c r="LLX426" s="31"/>
      <c r="LLY426" s="31"/>
      <c r="LLZ426" s="31"/>
      <c r="LMA426" s="31"/>
      <c r="LMB426" s="95"/>
      <c r="LMC426" s="31"/>
      <c r="LMD426" s="46"/>
      <c r="LME426" s="31"/>
      <c r="LMF426" s="31"/>
      <c r="LMG426" s="31"/>
      <c r="LMH426" s="31"/>
      <c r="LMI426" s="31"/>
      <c r="LMJ426" s="118"/>
      <c r="LMK426" s="19"/>
      <c r="LML426" s="19"/>
      <c r="LMM426" s="19"/>
      <c r="LMN426" s="31"/>
      <c r="LMO426" s="19"/>
      <c r="LMP426" s="19"/>
      <c r="LMQ426" s="31"/>
      <c r="LMR426" s="31"/>
      <c r="LMS426" s="19"/>
      <c r="LMT426" s="19"/>
      <c r="LMU426" s="19"/>
      <c r="LMV426" s="19"/>
      <c r="LMW426" s="19"/>
      <c r="LMX426" s="19"/>
      <c r="LMY426" s="19"/>
      <c r="LMZ426" s="19"/>
      <c r="LNA426" s="19"/>
      <c r="LNB426" s="31"/>
      <c r="LNC426" s="31"/>
      <c r="LND426" s="31"/>
      <c r="LNE426" s="31"/>
      <c r="LNF426" s="95"/>
      <c r="LNG426" s="31"/>
      <c r="LNH426" s="46"/>
      <c r="LNI426" s="31"/>
      <c r="LNJ426" s="31"/>
      <c r="LNK426" s="31"/>
      <c r="LNL426" s="31"/>
      <c r="LNM426" s="31"/>
      <c r="LNN426" s="118"/>
      <c r="LNO426" s="19"/>
      <c r="LNP426" s="19"/>
      <c r="LNQ426" s="19"/>
      <c r="LNR426" s="31"/>
      <c r="LNS426" s="19"/>
      <c r="LNT426" s="19"/>
      <c r="LNU426" s="31"/>
      <c r="LNV426" s="31"/>
      <c r="LNW426" s="19"/>
      <c r="LNX426" s="19"/>
      <c r="LNY426" s="19"/>
      <c r="LNZ426" s="19"/>
      <c r="LOA426" s="19"/>
      <c r="LOB426" s="19"/>
      <c r="LOC426" s="19"/>
      <c r="LOD426" s="19"/>
      <c r="LOE426" s="19"/>
      <c r="LOF426" s="31"/>
      <c r="LOG426" s="31"/>
      <c r="LOH426" s="31"/>
      <c r="LOI426" s="31"/>
      <c r="LOJ426" s="95"/>
      <c r="LOK426" s="31"/>
      <c r="LOL426" s="46"/>
      <c r="LOM426" s="31"/>
      <c r="LON426" s="31"/>
      <c r="LOO426" s="31"/>
      <c r="LOP426" s="31"/>
      <c r="LOQ426" s="31"/>
      <c r="LOR426" s="118"/>
      <c r="LOS426" s="19"/>
      <c r="LOT426" s="19"/>
      <c r="LOU426" s="19"/>
      <c r="LOV426" s="31"/>
      <c r="LOW426" s="19"/>
      <c r="LOX426" s="19"/>
      <c r="LOY426" s="31"/>
      <c r="LOZ426" s="31"/>
      <c r="LPA426" s="19"/>
      <c r="LPB426" s="19"/>
      <c r="LPC426" s="19"/>
      <c r="LPD426" s="19"/>
      <c r="LPE426" s="19"/>
      <c r="LPF426" s="19"/>
      <c r="LPG426" s="19"/>
      <c r="LPH426" s="19"/>
      <c r="LPI426" s="19"/>
      <c r="LPJ426" s="31"/>
      <c r="LPK426" s="31"/>
      <c r="LPL426" s="31"/>
      <c r="LPM426" s="31"/>
      <c r="LPN426" s="95"/>
      <c r="LPO426" s="31"/>
      <c r="LPP426" s="46"/>
      <c r="LPQ426" s="31"/>
      <c r="LPR426" s="31"/>
      <c r="LPS426" s="31"/>
      <c r="LPT426" s="31"/>
      <c r="LPU426" s="31"/>
      <c r="LPV426" s="118"/>
      <c r="LPW426" s="19"/>
      <c r="LPX426" s="19"/>
      <c r="LPY426" s="19"/>
      <c r="LPZ426" s="31"/>
      <c r="LQA426" s="19"/>
      <c r="LQB426" s="19"/>
      <c r="LQC426" s="31"/>
      <c r="LQD426" s="31"/>
      <c r="LQE426" s="19"/>
      <c r="LQF426" s="19"/>
      <c r="LQG426" s="19"/>
      <c r="LQH426" s="19"/>
      <c r="LQI426" s="19"/>
      <c r="LQJ426" s="19"/>
      <c r="LQK426" s="19"/>
      <c r="LQL426" s="19"/>
      <c r="LQM426" s="19"/>
      <c r="LQN426" s="31"/>
      <c r="LQO426" s="31"/>
      <c r="LQP426" s="31"/>
      <c r="LQQ426" s="31"/>
      <c r="LQR426" s="95"/>
      <c r="LQS426" s="31"/>
      <c r="LQT426" s="46"/>
      <c r="LQU426" s="31"/>
      <c r="LQV426" s="31"/>
      <c r="LQW426" s="31"/>
      <c r="LQX426" s="31"/>
      <c r="LQY426" s="31"/>
      <c r="LQZ426" s="118"/>
      <c r="LRA426" s="19"/>
      <c r="LRB426" s="19"/>
      <c r="LRC426" s="19"/>
      <c r="LRD426" s="31"/>
      <c r="LRE426" s="19"/>
      <c r="LRF426" s="19"/>
      <c r="LRG426" s="31"/>
      <c r="LRH426" s="31"/>
      <c r="LRI426" s="19"/>
      <c r="LRJ426" s="19"/>
      <c r="LRK426" s="19"/>
      <c r="LRL426" s="19"/>
      <c r="LRM426" s="19"/>
      <c r="LRN426" s="19"/>
      <c r="LRO426" s="19"/>
      <c r="LRP426" s="19"/>
      <c r="LRQ426" s="19"/>
      <c r="LRR426" s="31"/>
      <c r="LRS426" s="31"/>
      <c r="LRT426" s="31"/>
      <c r="LRU426" s="31"/>
      <c r="LRV426" s="95"/>
      <c r="LRW426" s="31"/>
      <c r="LRX426" s="46"/>
      <c r="LRY426" s="31"/>
      <c r="LRZ426" s="31"/>
      <c r="LSA426" s="31"/>
      <c r="LSB426" s="31"/>
      <c r="LSC426" s="31"/>
      <c r="LSD426" s="118"/>
      <c r="LSE426" s="19"/>
      <c r="LSF426" s="19"/>
      <c r="LSG426" s="19"/>
      <c r="LSH426" s="31"/>
      <c r="LSI426" s="19"/>
      <c r="LSJ426" s="19"/>
      <c r="LSK426" s="31"/>
      <c r="LSL426" s="31"/>
      <c r="LSM426" s="19"/>
      <c r="LSN426" s="19"/>
      <c r="LSO426" s="19"/>
      <c r="LSP426" s="19"/>
      <c r="LSQ426" s="19"/>
      <c r="LSR426" s="19"/>
      <c r="LSS426" s="19"/>
      <c r="LST426" s="19"/>
      <c r="LSU426" s="19"/>
      <c r="LSV426" s="31"/>
      <c r="LSW426" s="31"/>
      <c r="LSX426" s="31"/>
      <c r="LSY426" s="31"/>
      <c r="LSZ426" s="95"/>
      <c r="LTA426" s="31"/>
      <c r="LTB426" s="46"/>
      <c r="LTC426" s="31"/>
      <c r="LTD426" s="31"/>
      <c r="LTE426" s="31"/>
      <c r="LTF426" s="31"/>
      <c r="LTG426" s="31"/>
      <c r="LTH426" s="118"/>
      <c r="LTI426" s="19"/>
      <c r="LTJ426" s="19"/>
      <c r="LTK426" s="19"/>
      <c r="LTL426" s="31"/>
      <c r="LTM426" s="19"/>
      <c r="LTN426" s="19"/>
      <c r="LTO426" s="31"/>
      <c r="LTP426" s="31"/>
      <c r="LTQ426" s="19"/>
      <c r="LTR426" s="19"/>
      <c r="LTS426" s="19"/>
      <c r="LTT426" s="19"/>
      <c r="LTU426" s="19"/>
      <c r="LTV426" s="19"/>
      <c r="LTW426" s="19"/>
      <c r="LTX426" s="19"/>
      <c r="LTY426" s="19"/>
      <c r="LTZ426" s="31"/>
      <c r="LUA426" s="31"/>
      <c r="LUB426" s="31"/>
      <c r="LUC426" s="31"/>
      <c r="LUD426" s="95"/>
      <c r="LUE426" s="31"/>
      <c r="LUF426" s="46"/>
      <c r="LUG426" s="31"/>
      <c r="LUH426" s="31"/>
      <c r="LUI426" s="31"/>
      <c r="LUJ426" s="31"/>
      <c r="LUK426" s="31"/>
      <c r="LUL426" s="118"/>
      <c r="LUM426" s="19"/>
      <c r="LUN426" s="19"/>
      <c r="LUO426" s="19"/>
      <c r="LUP426" s="31"/>
      <c r="LUQ426" s="19"/>
      <c r="LUR426" s="19"/>
      <c r="LUS426" s="31"/>
      <c r="LUT426" s="31"/>
      <c r="LUU426" s="19"/>
      <c r="LUV426" s="19"/>
      <c r="LUW426" s="19"/>
      <c r="LUX426" s="19"/>
      <c r="LUY426" s="19"/>
      <c r="LUZ426" s="19"/>
      <c r="LVA426" s="19"/>
      <c r="LVB426" s="19"/>
      <c r="LVC426" s="19"/>
      <c r="LVD426" s="31"/>
      <c r="LVE426" s="31"/>
      <c r="LVF426" s="31"/>
      <c r="LVG426" s="31"/>
      <c r="LVH426" s="95"/>
      <c r="LVI426" s="31"/>
      <c r="LVJ426" s="46"/>
      <c r="LVK426" s="31"/>
      <c r="LVL426" s="31"/>
      <c r="LVM426" s="31"/>
      <c r="LVN426" s="31"/>
      <c r="LVO426" s="31"/>
      <c r="LVP426" s="118"/>
      <c r="LVQ426" s="19"/>
      <c r="LVR426" s="19"/>
      <c r="LVS426" s="19"/>
      <c r="LVT426" s="31"/>
      <c r="LVU426" s="19"/>
      <c r="LVV426" s="19"/>
      <c r="LVW426" s="31"/>
      <c r="LVX426" s="31"/>
      <c r="LVY426" s="19"/>
      <c r="LVZ426" s="19"/>
      <c r="LWA426" s="19"/>
      <c r="LWB426" s="19"/>
      <c r="LWC426" s="19"/>
      <c r="LWD426" s="19"/>
      <c r="LWE426" s="19"/>
      <c r="LWF426" s="19"/>
      <c r="LWG426" s="19"/>
      <c r="LWH426" s="31"/>
      <c r="LWI426" s="31"/>
      <c r="LWJ426" s="31"/>
      <c r="LWK426" s="31"/>
      <c r="LWL426" s="95"/>
      <c r="LWM426" s="31"/>
      <c r="LWN426" s="46"/>
      <c r="LWO426" s="31"/>
      <c r="LWP426" s="31"/>
      <c r="LWQ426" s="31"/>
      <c r="LWR426" s="31"/>
      <c r="LWS426" s="31"/>
      <c r="LWT426" s="118"/>
      <c r="LWU426" s="19"/>
      <c r="LWV426" s="19"/>
      <c r="LWW426" s="19"/>
      <c r="LWX426" s="31"/>
      <c r="LWY426" s="19"/>
      <c r="LWZ426" s="19"/>
      <c r="LXA426" s="31"/>
      <c r="LXB426" s="31"/>
      <c r="LXC426" s="19"/>
      <c r="LXD426" s="19"/>
      <c r="LXE426" s="19"/>
      <c r="LXF426" s="19"/>
      <c r="LXG426" s="19"/>
      <c r="LXH426" s="19"/>
      <c r="LXI426" s="19"/>
      <c r="LXJ426" s="19"/>
      <c r="LXK426" s="19"/>
      <c r="LXL426" s="31"/>
      <c r="LXM426" s="31"/>
      <c r="LXN426" s="31"/>
      <c r="LXO426" s="31"/>
      <c r="LXP426" s="95"/>
      <c r="LXQ426" s="31"/>
      <c r="LXR426" s="46"/>
      <c r="LXS426" s="31"/>
      <c r="LXT426" s="31"/>
      <c r="LXU426" s="31"/>
      <c r="LXV426" s="31"/>
      <c r="LXW426" s="31"/>
      <c r="LXX426" s="118"/>
      <c r="LXY426" s="19"/>
      <c r="LXZ426" s="19"/>
      <c r="LYA426" s="19"/>
      <c r="LYB426" s="31"/>
      <c r="LYC426" s="19"/>
      <c r="LYD426" s="19"/>
      <c r="LYE426" s="31"/>
      <c r="LYF426" s="31"/>
      <c r="LYG426" s="19"/>
      <c r="LYH426" s="19"/>
      <c r="LYI426" s="19"/>
      <c r="LYJ426" s="19"/>
      <c r="LYK426" s="19"/>
      <c r="LYL426" s="19"/>
      <c r="LYM426" s="19"/>
      <c r="LYN426" s="19"/>
      <c r="LYO426" s="19"/>
      <c r="LYP426" s="31"/>
      <c r="LYQ426" s="31"/>
      <c r="LYR426" s="31"/>
      <c r="LYS426" s="31"/>
      <c r="LYT426" s="95"/>
      <c r="LYU426" s="31"/>
      <c r="LYV426" s="46"/>
      <c r="LYW426" s="31"/>
      <c r="LYX426" s="31"/>
      <c r="LYY426" s="31"/>
      <c r="LYZ426" s="31"/>
      <c r="LZA426" s="31"/>
      <c r="LZB426" s="118"/>
      <c r="LZC426" s="19"/>
      <c r="LZD426" s="19"/>
      <c r="LZE426" s="19"/>
      <c r="LZF426" s="31"/>
      <c r="LZG426" s="19"/>
      <c r="LZH426" s="19"/>
      <c r="LZI426" s="31"/>
      <c r="LZJ426" s="31"/>
      <c r="LZK426" s="19"/>
      <c r="LZL426" s="19"/>
      <c r="LZM426" s="19"/>
      <c r="LZN426" s="19"/>
      <c r="LZO426" s="19"/>
      <c r="LZP426" s="19"/>
      <c r="LZQ426" s="19"/>
      <c r="LZR426" s="19"/>
      <c r="LZS426" s="19"/>
      <c r="LZT426" s="31"/>
      <c r="LZU426" s="31"/>
      <c r="LZV426" s="31"/>
      <c r="LZW426" s="31"/>
      <c r="LZX426" s="95"/>
      <c r="LZY426" s="31"/>
      <c r="LZZ426" s="46"/>
      <c r="MAA426" s="31"/>
      <c r="MAB426" s="31"/>
      <c r="MAC426" s="31"/>
      <c r="MAD426" s="31"/>
      <c r="MAE426" s="31"/>
      <c r="MAF426" s="118"/>
      <c r="MAG426" s="19"/>
      <c r="MAH426" s="19"/>
      <c r="MAI426" s="19"/>
      <c r="MAJ426" s="31"/>
      <c r="MAK426" s="19"/>
      <c r="MAL426" s="19"/>
      <c r="MAM426" s="31"/>
      <c r="MAN426" s="31"/>
      <c r="MAO426" s="19"/>
      <c r="MAP426" s="19"/>
      <c r="MAQ426" s="19"/>
      <c r="MAR426" s="19"/>
      <c r="MAS426" s="19"/>
      <c r="MAT426" s="19"/>
      <c r="MAU426" s="19"/>
      <c r="MAV426" s="19"/>
      <c r="MAW426" s="19"/>
      <c r="MAX426" s="31"/>
      <c r="MAY426" s="31"/>
      <c r="MAZ426" s="31"/>
      <c r="MBA426" s="31"/>
      <c r="MBB426" s="95"/>
      <c r="MBC426" s="31"/>
      <c r="MBD426" s="46"/>
      <c r="MBE426" s="31"/>
      <c r="MBF426" s="31"/>
      <c r="MBG426" s="31"/>
      <c r="MBH426" s="31"/>
      <c r="MBI426" s="31"/>
      <c r="MBJ426" s="118"/>
      <c r="MBK426" s="19"/>
      <c r="MBL426" s="19"/>
      <c r="MBM426" s="19"/>
      <c r="MBN426" s="31"/>
      <c r="MBO426" s="19"/>
      <c r="MBP426" s="19"/>
      <c r="MBQ426" s="31"/>
      <c r="MBR426" s="31"/>
      <c r="MBS426" s="19"/>
      <c r="MBT426" s="19"/>
      <c r="MBU426" s="19"/>
      <c r="MBV426" s="19"/>
      <c r="MBW426" s="19"/>
      <c r="MBX426" s="19"/>
      <c r="MBY426" s="19"/>
      <c r="MBZ426" s="19"/>
      <c r="MCA426" s="19"/>
      <c r="MCB426" s="31"/>
      <c r="MCC426" s="31"/>
      <c r="MCD426" s="31"/>
      <c r="MCE426" s="31"/>
      <c r="MCF426" s="95"/>
      <c r="MCG426" s="31"/>
      <c r="MCH426" s="46"/>
      <c r="MCI426" s="31"/>
      <c r="MCJ426" s="31"/>
      <c r="MCK426" s="31"/>
      <c r="MCL426" s="31"/>
      <c r="MCM426" s="31"/>
      <c r="MCN426" s="118"/>
      <c r="MCO426" s="19"/>
      <c r="MCP426" s="19"/>
      <c r="MCQ426" s="19"/>
      <c r="MCR426" s="31"/>
      <c r="MCS426" s="19"/>
      <c r="MCT426" s="19"/>
      <c r="MCU426" s="31"/>
      <c r="MCV426" s="31"/>
      <c r="MCW426" s="19"/>
      <c r="MCX426" s="19"/>
      <c r="MCY426" s="19"/>
      <c r="MCZ426" s="19"/>
      <c r="MDA426" s="19"/>
      <c r="MDB426" s="19"/>
      <c r="MDC426" s="19"/>
      <c r="MDD426" s="19"/>
      <c r="MDE426" s="19"/>
      <c r="MDF426" s="31"/>
      <c r="MDG426" s="31"/>
      <c r="MDH426" s="31"/>
      <c r="MDI426" s="31"/>
      <c r="MDJ426" s="95"/>
      <c r="MDK426" s="31"/>
      <c r="MDL426" s="46"/>
      <c r="MDM426" s="31"/>
      <c r="MDN426" s="31"/>
      <c r="MDO426" s="31"/>
      <c r="MDP426" s="31"/>
      <c r="MDQ426" s="31"/>
      <c r="MDR426" s="118"/>
      <c r="MDS426" s="19"/>
      <c r="MDT426" s="19"/>
      <c r="MDU426" s="19"/>
      <c r="MDV426" s="31"/>
      <c r="MDW426" s="19"/>
      <c r="MDX426" s="19"/>
      <c r="MDY426" s="31"/>
      <c r="MDZ426" s="31"/>
      <c r="MEA426" s="19"/>
      <c r="MEB426" s="19"/>
      <c r="MEC426" s="19"/>
      <c r="MED426" s="19"/>
      <c r="MEE426" s="19"/>
      <c r="MEF426" s="19"/>
      <c r="MEG426" s="19"/>
      <c r="MEH426" s="19"/>
      <c r="MEI426" s="19"/>
      <c r="MEJ426" s="31"/>
      <c r="MEK426" s="31"/>
      <c r="MEL426" s="31"/>
      <c r="MEM426" s="31"/>
      <c r="MEN426" s="95"/>
      <c r="MEO426" s="31"/>
      <c r="MEP426" s="46"/>
      <c r="MEQ426" s="31"/>
      <c r="MER426" s="31"/>
      <c r="MES426" s="31"/>
      <c r="MET426" s="31"/>
      <c r="MEU426" s="31"/>
      <c r="MEV426" s="118"/>
      <c r="MEW426" s="19"/>
      <c r="MEX426" s="19"/>
      <c r="MEY426" s="19"/>
      <c r="MEZ426" s="31"/>
      <c r="MFA426" s="19"/>
      <c r="MFB426" s="19"/>
      <c r="MFC426" s="31"/>
      <c r="MFD426" s="31"/>
      <c r="MFE426" s="19"/>
      <c r="MFF426" s="19"/>
      <c r="MFG426" s="19"/>
      <c r="MFH426" s="19"/>
      <c r="MFI426" s="19"/>
      <c r="MFJ426" s="19"/>
      <c r="MFK426" s="19"/>
      <c r="MFL426" s="19"/>
      <c r="MFM426" s="19"/>
      <c r="MFN426" s="31"/>
      <c r="MFO426" s="31"/>
      <c r="MFP426" s="31"/>
      <c r="MFQ426" s="31"/>
      <c r="MFR426" s="95"/>
      <c r="MFS426" s="31"/>
      <c r="MFT426" s="46"/>
      <c r="MFU426" s="31"/>
      <c r="MFV426" s="31"/>
      <c r="MFW426" s="31"/>
      <c r="MFX426" s="31"/>
      <c r="MFY426" s="31"/>
      <c r="MFZ426" s="118"/>
      <c r="MGA426" s="19"/>
      <c r="MGB426" s="19"/>
      <c r="MGC426" s="19"/>
      <c r="MGD426" s="31"/>
      <c r="MGE426" s="19"/>
      <c r="MGF426" s="19"/>
      <c r="MGG426" s="31"/>
      <c r="MGH426" s="31"/>
      <c r="MGI426" s="19"/>
      <c r="MGJ426" s="19"/>
      <c r="MGK426" s="19"/>
      <c r="MGL426" s="19"/>
      <c r="MGM426" s="19"/>
      <c r="MGN426" s="19"/>
      <c r="MGO426" s="19"/>
      <c r="MGP426" s="19"/>
      <c r="MGQ426" s="19"/>
      <c r="MGR426" s="31"/>
      <c r="MGS426" s="31"/>
      <c r="MGT426" s="31"/>
      <c r="MGU426" s="31"/>
      <c r="MGV426" s="95"/>
      <c r="MGW426" s="31"/>
      <c r="MGX426" s="46"/>
      <c r="MGY426" s="31"/>
      <c r="MGZ426" s="31"/>
      <c r="MHA426" s="31"/>
      <c r="MHB426" s="31"/>
      <c r="MHC426" s="31"/>
      <c r="MHD426" s="118"/>
      <c r="MHE426" s="19"/>
      <c r="MHF426" s="19"/>
      <c r="MHG426" s="19"/>
      <c r="MHH426" s="31"/>
      <c r="MHI426" s="19"/>
      <c r="MHJ426" s="19"/>
      <c r="MHK426" s="31"/>
      <c r="MHL426" s="31"/>
      <c r="MHM426" s="19"/>
      <c r="MHN426" s="19"/>
      <c r="MHO426" s="19"/>
      <c r="MHP426" s="19"/>
      <c r="MHQ426" s="19"/>
      <c r="MHR426" s="19"/>
      <c r="MHS426" s="19"/>
      <c r="MHT426" s="19"/>
      <c r="MHU426" s="19"/>
      <c r="MHV426" s="31"/>
      <c r="MHW426" s="31"/>
      <c r="MHX426" s="31"/>
      <c r="MHY426" s="31"/>
      <c r="MHZ426" s="95"/>
      <c r="MIA426" s="31"/>
      <c r="MIB426" s="46"/>
      <c r="MIC426" s="31"/>
      <c r="MID426" s="31"/>
      <c r="MIE426" s="31"/>
      <c r="MIF426" s="31"/>
      <c r="MIG426" s="31"/>
      <c r="MIH426" s="118"/>
      <c r="MII426" s="19"/>
      <c r="MIJ426" s="19"/>
      <c r="MIK426" s="19"/>
      <c r="MIL426" s="31"/>
      <c r="MIM426" s="19"/>
      <c r="MIN426" s="19"/>
      <c r="MIO426" s="31"/>
      <c r="MIP426" s="31"/>
      <c r="MIQ426" s="19"/>
      <c r="MIR426" s="19"/>
      <c r="MIS426" s="19"/>
      <c r="MIT426" s="19"/>
      <c r="MIU426" s="19"/>
      <c r="MIV426" s="19"/>
      <c r="MIW426" s="19"/>
      <c r="MIX426" s="19"/>
      <c r="MIY426" s="19"/>
      <c r="MIZ426" s="31"/>
      <c r="MJA426" s="31"/>
      <c r="MJB426" s="31"/>
      <c r="MJC426" s="31"/>
      <c r="MJD426" s="95"/>
      <c r="MJE426" s="31"/>
      <c r="MJF426" s="46"/>
      <c r="MJG426" s="31"/>
      <c r="MJH426" s="31"/>
      <c r="MJI426" s="31"/>
      <c r="MJJ426" s="31"/>
      <c r="MJK426" s="31"/>
      <c r="MJL426" s="118"/>
      <c r="MJM426" s="19"/>
      <c r="MJN426" s="19"/>
      <c r="MJO426" s="19"/>
      <c r="MJP426" s="31"/>
      <c r="MJQ426" s="19"/>
      <c r="MJR426" s="19"/>
      <c r="MJS426" s="31"/>
      <c r="MJT426" s="31"/>
      <c r="MJU426" s="19"/>
      <c r="MJV426" s="19"/>
      <c r="MJW426" s="19"/>
      <c r="MJX426" s="19"/>
      <c r="MJY426" s="19"/>
      <c r="MJZ426" s="19"/>
      <c r="MKA426" s="19"/>
      <c r="MKB426" s="19"/>
      <c r="MKC426" s="19"/>
      <c r="MKD426" s="31"/>
      <c r="MKE426" s="31"/>
      <c r="MKF426" s="31"/>
      <c r="MKG426" s="31"/>
      <c r="MKH426" s="95"/>
      <c r="MKI426" s="31"/>
      <c r="MKJ426" s="46"/>
      <c r="MKK426" s="31"/>
      <c r="MKL426" s="31"/>
      <c r="MKM426" s="31"/>
      <c r="MKN426" s="31"/>
      <c r="MKO426" s="31"/>
      <c r="MKP426" s="118"/>
      <c r="MKQ426" s="19"/>
      <c r="MKR426" s="19"/>
      <c r="MKS426" s="19"/>
      <c r="MKT426" s="31"/>
      <c r="MKU426" s="19"/>
      <c r="MKV426" s="19"/>
      <c r="MKW426" s="31"/>
      <c r="MKX426" s="31"/>
      <c r="MKY426" s="19"/>
      <c r="MKZ426" s="19"/>
      <c r="MLA426" s="19"/>
      <c r="MLB426" s="19"/>
      <c r="MLC426" s="19"/>
      <c r="MLD426" s="19"/>
      <c r="MLE426" s="19"/>
      <c r="MLF426" s="19"/>
      <c r="MLG426" s="19"/>
      <c r="MLH426" s="31"/>
      <c r="MLI426" s="31"/>
      <c r="MLJ426" s="31"/>
      <c r="MLK426" s="31"/>
      <c r="MLL426" s="95"/>
      <c r="MLM426" s="31"/>
      <c r="MLN426" s="46"/>
      <c r="MLO426" s="31"/>
      <c r="MLP426" s="31"/>
      <c r="MLQ426" s="31"/>
      <c r="MLR426" s="31"/>
      <c r="MLS426" s="31"/>
      <c r="MLT426" s="118"/>
      <c r="MLU426" s="19"/>
      <c r="MLV426" s="19"/>
      <c r="MLW426" s="19"/>
      <c r="MLX426" s="31"/>
      <c r="MLY426" s="19"/>
      <c r="MLZ426" s="19"/>
      <c r="MMA426" s="31"/>
      <c r="MMB426" s="31"/>
      <c r="MMC426" s="19"/>
      <c r="MMD426" s="19"/>
      <c r="MME426" s="19"/>
      <c r="MMF426" s="19"/>
      <c r="MMG426" s="19"/>
      <c r="MMH426" s="19"/>
      <c r="MMI426" s="19"/>
      <c r="MMJ426" s="19"/>
      <c r="MMK426" s="19"/>
      <c r="MML426" s="31"/>
      <c r="MMM426" s="31"/>
      <c r="MMN426" s="31"/>
      <c r="MMO426" s="31"/>
      <c r="MMP426" s="95"/>
      <c r="MMQ426" s="31"/>
      <c r="MMR426" s="46"/>
      <c r="MMS426" s="31"/>
      <c r="MMT426" s="31"/>
      <c r="MMU426" s="31"/>
      <c r="MMV426" s="31"/>
      <c r="MMW426" s="31"/>
      <c r="MMX426" s="118"/>
      <c r="MMY426" s="19"/>
      <c r="MMZ426" s="19"/>
      <c r="MNA426" s="19"/>
      <c r="MNB426" s="31"/>
      <c r="MNC426" s="19"/>
      <c r="MND426" s="19"/>
      <c r="MNE426" s="31"/>
      <c r="MNF426" s="31"/>
      <c r="MNG426" s="19"/>
      <c r="MNH426" s="19"/>
      <c r="MNI426" s="19"/>
      <c r="MNJ426" s="19"/>
      <c r="MNK426" s="19"/>
      <c r="MNL426" s="19"/>
      <c r="MNM426" s="19"/>
      <c r="MNN426" s="19"/>
      <c r="MNO426" s="19"/>
      <c r="MNP426" s="31"/>
      <c r="MNQ426" s="31"/>
      <c r="MNR426" s="31"/>
      <c r="MNS426" s="31"/>
      <c r="MNT426" s="95"/>
      <c r="MNU426" s="31"/>
      <c r="MNV426" s="46"/>
      <c r="MNW426" s="31"/>
      <c r="MNX426" s="31"/>
      <c r="MNY426" s="31"/>
      <c r="MNZ426" s="31"/>
      <c r="MOA426" s="31"/>
      <c r="MOB426" s="118"/>
      <c r="MOC426" s="19"/>
      <c r="MOD426" s="19"/>
      <c r="MOE426" s="19"/>
      <c r="MOF426" s="31"/>
      <c r="MOG426" s="19"/>
      <c r="MOH426" s="19"/>
      <c r="MOI426" s="31"/>
      <c r="MOJ426" s="31"/>
      <c r="MOK426" s="19"/>
      <c r="MOL426" s="19"/>
      <c r="MOM426" s="19"/>
      <c r="MON426" s="19"/>
      <c r="MOO426" s="19"/>
      <c r="MOP426" s="19"/>
      <c r="MOQ426" s="19"/>
      <c r="MOR426" s="19"/>
      <c r="MOS426" s="19"/>
      <c r="MOT426" s="31"/>
      <c r="MOU426" s="31"/>
      <c r="MOV426" s="31"/>
      <c r="MOW426" s="31"/>
      <c r="MOX426" s="95"/>
      <c r="MOY426" s="31"/>
      <c r="MOZ426" s="46"/>
      <c r="MPA426" s="31"/>
      <c r="MPB426" s="31"/>
      <c r="MPC426" s="31"/>
      <c r="MPD426" s="31"/>
      <c r="MPE426" s="31"/>
      <c r="MPF426" s="118"/>
      <c r="MPG426" s="19"/>
      <c r="MPH426" s="19"/>
      <c r="MPI426" s="19"/>
      <c r="MPJ426" s="31"/>
      <c r="MPK426" s="19"/>
      <c r="MPL426" s="19"/>
      <c r="MPM426" s="31"/>
      <c r="MPN426" s="31"/>
      <c r="MPO426" s="19"/>
      <c r="MPP426" s="19"/>
      <c r="MPQ426" s="19"/>
      <c r="MPR426" s="19"/>
      <c r="MPS426" s="19"/>
      <c r="MPT426" s="19"/>
      <c r="MPU426" s="19"/>
      <c r="MPV426" s="19"/>
      <c r="MPW426" s="19"/>
      <c r="MPX426" s="31"/>
      <c r="MPY426" s="31"/>
      <c r="MPZ426" s="31"/>
      <c r="MQA426" s="31"/>
      <c r="MQB426" s="95"/>
      <c r="MQC426" s="31"/>
      <c r="MQD426" s="46"/>
      <c r="MQE426" s="31"/>
      <c r="MQF426" s="31"/>
      <c r="MQG426" s="31"/>
      <c r="MQH426" s="31"/>
      <c r="MQI426" s="31"/>
      <c r="MQJ426" s="118"/>
      <c r="MQK426" s="19"/>
      <c r="MQL426" s="19"/>
      <c r="MQM426" s="19"/>
      <c r="MQN426" s="31"/>
      <c r="MQO426" s="19"/>
      <c r="MQP426" s="19"/>
      <c r="MQQ426" s="31"/>
      <c r="MQR426" s="31"/>
      <c r="MQS426" s="19"/>
      <c r="MQT426" s="19"/>
      <c r="MQU426" s="19"/>
      <c r="MQV426" s="19"/>
      <c r="MQW426" s="19"/>
      <c r="MQX426" s="19"/>
      <c r="MQY426" s="19"/>
      <c r="MQZ426" s="19"/>
      <c r="MRA426" s="19"/>
      <c r="MRB426" s="31"/>
      <c r="MRC426" s="31"/>
      <c r="MRD426" s="31"/>
      <c r="MRE426" s="31"/>
      <c r="MRF426" s="95"/>
      <c r="MRG426" s="31"/>
      <c r="MRH426" s="46"/>
      <c r="MRI426" s="31"/>
      <c r="MRJ426" s="31"/>
      <c r="MRK426" s="31"/>
      <c r="MRL426" s="31"/>
      <c r="MRM426" s="31"/>
      <c r="MRN426" s="118"/>
      <c r="MRO426" s="19"/>
      <c r="MRP426" s="19"/>
      <c r="MRQ426" s="19"/>
      <c r="MRR426" s="31"/>
      <c r="MRS426" s="19"/>
      <c r="MRT426" s="19"/>
      <c r="MRU426" s="31"/>
      <c r="MRV426" s="31"/>
      <c r="MRW426" s="19"/>
      <c r="MRX426" s="19"/>
      <c r="MRY426" s="19"/>
      <c r="MRZ426" s="19"/>
      <c r="MSA426" s="19"/>
      <c r="MSB426" s="19"/>
      <c r="MSC426" s="19"/>
      <c r="MSD426" s="19"/>
      <c r="MSE426" s="19"/>
      <c r="MSF426" s="31"/>
      <c r="MSG426" s="31"/>
      <c r="MSH426" s="31"/>
      <c r="MSI426" s="31"/>
      <c r="MSJ426" s="95"/>
      <c r="MSK426" s="31"/>
      <c r="MSL426" s="46"/>
      <c r="MSM426" s="31"/>
      <c r="MSN426" s="31"/>
      <c r="MSO426" s="31"/>
      <c r="MSP426" s="31"/>
      <c r="MSQ426" s="31"/>
      <c r="MSR426" s="118"/>
      <c r="MSS426" s="19"/>
      <c r="MST426" s="19"/>
      <c r="MSU426" s="19"/>
      <c r="MSV426" s="31"/>
      <c r="MSW426" s="19"/>
      <c r="MSX426" s="19"/>
      <c r="MSY426" s="31"/>
      <c r="MSZ426" s="31"/>
      <c r="MTA426" s="19"/>
      <c r="MTB426" s="19"/>
      <c r="MTC426" s="19"/>
      <c r="MTD426" s="19"/>
      <c r="MTE426" s="19"/>
      <c r="MTF426" s="19"/>
      <c r="MTG426" s="19"/>
      <c r="MTH426" s="19"/>
      <c r="MTI426" s="19"/>
      <c r="MTJ426" s="31"/>
      <c r="MTK426" s="31"/>
      <c r="MTL426" s="31"/>
      <c r="MTM426" s="31"/>
      <c r="MTN426" s="95"/>
      <c r="MTO426" s="31"/>
      <c r="MTP426" s="46"/>
      <c r="MTQ426" s="31"/>
      <c r="MTR426" s="31"/>
      <c r="MTS426" s="31"/>
      <c r="MTT426" s="31"/>
      <c r="MTU426" s="31"/>
      <c r="MTV426" s="118"/>
      <c r="MTW426" s="19"/>
      <c r="MTX426" s="19"/>
      <c r="MTY426" s="19"/>
      <c r="MTZ426" s="31"/>
      <c r="MUA426" s="19"/>
      <c r="MUB426" s="19"/>
      <c r="MUC426" s="31"/>
      <c r="MUD426" s="31"/>
      <c r="MUE426" s="19"/>
      <c r="MUF426" s="19"/>
      <c r="MUG426" s="19"/>
      <c r="MUH426" s="19"/>
      <c r="MUI426" s="19"/>
      <c r="MUJ426" s="19"/>
      <c r="MUK426" s="19"/>
      <c r="MUL426" s="19"/>
      <c r="MUM426" s="19"/>
      <c r="MUN426" s="31"/>
      <c r="MUO426" s="31"/>
      <c r="MUP426" s="31"/>
      <c r="MUQ426" s="31"/>
      <c r="MUR426" s="95"/>
      <c r="MUS426" s="31"/>
      <c r="MUT426" s="46"/>
      <c r="MUU426" s="31"/>
      <c r="MUV426" s="31"/>
      <c r="MUW426" s="31"/>
      <c r="MUX426" s="31"/>
      <c r="MUY426" s="31"/>
      <c r="MUZ426" s="118"/>
      <c r="MVA426" s="19"/>
      <c r="MVB426" s="19"/>
      <c r="MVC426" s="19"/>
      <c r="MVD426" s="31"/>
      <c r="MVE426" s="19"/>
      <c r="MVF426" s="19"/>
      <c r="MVG426" s="31"/>
      <c r="MVH426" s="31"/>
      <c r="MVI426" s="19"/>
      <c r="MVJ426" s="19"/>
      <c r="MVK426" s="19"/>
      <c r="MVL426" s="19"/>
      <c r="MVM426" s="19"/>
      <c r="MVN426" s="19"/>
      <c r="MVO426" s="19"/>
      <c r="MVP426" s="19"/>
      <c r="MVQ426" s="19"/>
      <c r="MVR426" s="31"/>
      <c r="MVS426" s="31"/>
      <c r="MVT426" s="31"/>
      <c r="MVU426" s="31"/>
      <c r="MVV426" s="95"/>
      <c r="MVW426" s="31"/>
      <c r="MVX426" s="46"/>
      <c r="MVY426" s="31"/>
      <c r="MVZ426" s="31"/>
      <c r="MWA426" s="31"/>
      <c r="MWB426" s="31"/>
      <c r="MWC426" s="31"/>
      <c r="MWD426" s="118"/>
      <c r="MWE426" s="19"/>
      <c r="MWF426" s="19"/>
      <c r="MWG426" s="19"/>
      <c r="MWH426" s="31"/>
      <c r="MWI426" s="19"/>
      <c r="MWJ426" s="19"/>
      <c r="MWK426" s="31"/>
      <c r="MWL426" s="31"/>
      <c r="MWM426" s="19"/>
      <c r="MWN426" s="19"/>
      <c r="MWO426" s="19"/>
      <c r="MWP426" s="19"/>
      <c r="MWQ426" s="19"/>
      <c r="MWR426" s="19"/>
      <c r="MWS426" s="19"/>
      <c r="MWT426" s="19"/>
      <c r="MWU426" s="19"/>
      <c r="MWV426" s="31"/>
      <c r="MWW426" s="31"/>
      <c r="MWX426" s="31"/>
      <c r="MWY426" s="31"/>
      <c r="MWZ426" s="95"/>
      <c r="MXA426" s="31"/>
      <c r="MXB426" s="46"/>
      <c r="MXC426" s="31"/>
      <c r="MXD426" s="31"/>
      <c r="MXE426" s="31"/>
      <c r="MXF426" s="31"/>
      <c r="MXG426" s="31"/>
      <c r="MXH426" s="118"/>
      <c r="MXI426" s="19"/>
      <c r="MXJ426" s="19"/>
      <c r="MXK426" s="19"/>
      <c r="MXL426" s="31"/>
      <c r="MXM426" s="19"/>
      <c r="MXN426" s="19"/>
      <c r="MXO426" s="31"/>
      <c r="MXP426" s="31"/>
      <c r="MXQ426" s="19"/>
      <c r="MXR426" s="19"/>
      <c r="MXS426" s="19"/>
      <c r="MXT426" s="19"/>
      <c r="MXU426" s="19"/>
      <c r="MXV426" s="19"/>
      <c r="MXW426" s="19"/>
      <c r="MXX426" s="19"/>
      <c r="MXY426" s="19"/>
      <c r="MXZ426" s="31"/>
      <c r="MYA426" s="31"/>
      <c r="MYB426" s="31"/>
      <c r="MYC426" s="31"/>
      <c r="MYD426" s="95"/>
      <c r="MYE426" s="31"/>
      <c r="MYF426" s="46"/>
      <c r="MYG426" s="31"/>
      <c r="MYH426" s="31"/>
      <c r="MYI426" s="31"/>
      <c r="MYJ426" s="31"/>
      <c r="MYK426" s="31"/>
      <c r="MYL426" s="118"/>
      <c r="MYM426" s="19"/>
      <c r="MYN426" s="19"/>
      <c r="MYO426" s="19"/>
      <c r="MYP426" s="31"/>
      <c r="MYQ426" s="19"/>
      <c r="MYR426" s="19"/>
      <c r="MYS426" s="31"/>
      <c r="MYT426" s="31"/>
      <c r="MYU426" s="19"/>
      <c r="MYV426" s="19"/>
      <c r="MYW426" s="19"/>
      <c r="MYX426" s="19"/>
      <c r="MYY426" s="19"/>
      <c r="MYZ426" s="19"/>
      <c r="MZA426" s="19"/>
      <c r="MZB426" s="19"/>
      <c r="MZC426" s="19"/>
      <c r="MZD426" s="31"/>
      <c r="MZE426" s="31"/>
      <c r="MZF426" s="31"/>
      <c r="MZG426" s="31"/>
      <c r="MZH426" s="95"/>
      <c r="MZI426" s="31"/>
      <c r="MZJ426" s="46"/>
      <c r="MZK426" s="31"/>
      <c r="MZL426" s="31"/>
      <c r="MZM426" s="31"/>
      <c r="MZN426" s="31"/>
      <c r="MZO426" s="31"/>
      <c r="MZP426" s="118"/>
      <c r="MZQ426" s="19"/>
      <c r="MZR426" s="19"/>
      <c r="MZS426" s="19"/>
      <c r="MZT426" s="31"/>
      <c r="MZU426" s="19"/>
      <c r="MZV426" s="19"/>
      <c r="MZW426" s="31"/>
      <c r="MZX426" s="31"/>
      <c r="MZY426" s="19"/>
      <c r="MZZ426" s="19"/>
      <c r="NAA426" s="19"/>
      <c r="NAB426" s="19"/>
      <c r="NAC426" s="19"/>
      <c r="NAD426" s="19"/>
      <c r="NAE426" s="19"/>
      <c r="NAF426" s="19"/>
      <c r="NAG426" s="19"/>
      <c r="NAH426" s="31"/>
      <c r="NAI426" s="31"/>
      <c r="NAJ426" s="31"/>
      <c r="NAK426" s="31"/>
      <c r="NAL426" s="95"/>
      <c r="NAM426" s="31"/>
      <c r="NAN426" s="46"/>
      <c r="NAO426" s="31"/>
      <c r="NAP426" s="31"/>
      <c r="NAQ426" s="31"/>
      <c r="NAR426" s="31"/>
      <c r="NAS426" s="31"/>
      <c r="NAT426" s="118"/>
      <c r="NAU426" s="19"/>
      <c r="NAV426" s="19"/>
      <c r="NAW426" s="19"/>
      <c r="NAX426" s="31"/>
      <c r="NAY426" s="19"/>
      <c r="NAZ426" s="19"/>
      <c r="NBA426" s="31"/>
      <c r="NBB426" s="31"/>
      <c r="NBC426" s="19"/>
      <c r="NBD426" s="19"/>
      <c r="NBE426" s="19"/>
      <c r="NBF426" s="19"/>
      <c r="NBG426" s="19"/>
      <c r="NBH426" s="19"/>
      <c r="NBI426" s="19"/>
      <c r="NBJ426" s="19"/>
      <c r="NBK426" s="19"/>
      <c r="NBL426" s="31"/>
      <c r="NBM426" s="31"/>
      <c r="NBN426" s="31"/>
      <c r="NBO426" s="31"/>
      <c r="NBP426" s="95"/>
      <c r="NBQ426" s="31"/>
      <c r="NBR426" s="46"/>
      <c r="NBS426" s="31"/>
      <c r="NBT426" s="31"/>
      <c r="NBU426" s="31"/>
      <c r="NBV426" s="31"/>
      <c r="NBW426" s="31"/>
      <c r="NBX426" s="118"/>
      <c r="NBY426" s="19"/>
      <c r="NBZ426" s="19"/>
      <c r="NCA426" s="19"/>
      <c r="NCB426" s="31"/>
      <c r="NCC426" s="19"/>
      <c r="NCD426" s="19"/>
      <c r="NCE426" s="31"/>
      <c r="NCF426" s="31"/>
      <c r="NCG426" s="19"/>
      <c r="NCH426" s="19"/>
      <c r="NCI426" s="19"/>
      <c r="NCJ426" s="19"/>
      <c r="NCK426" s="19"/>
      <c r="NCL426" s="19"/>
      <c r="NCM426" s="19"/>
      <c r="NCN426" s="19"/>
      <c r="NCO426" s="19"/>
      <c r="NCP426" s="31"/>
      <c r="NCQ426" s="31"/>
      <c r="NCR426" s="31"/>
      <c r="NCS426" s="31"/>
      <c r="NCT426" s="95"/>
      <c r="NCU426" s="31"/>
      <c r="NCV426" s="46"/>
      <c r="NCW426" s="31"/>
      <c r="NCX426" s="31"/>
      <c r="NCY426" s="31"/>
      <c r="NCZ426" s="31"/>
      <c r="NDA426" s="31"/>
      <c r="NDB426" s="118"/>
      <c r="NDC426" s="19"/>
      <c r="NDD426" s="19"/>
      <c r="NDE426" s="19"/>
      <c r="NDF426" s="31"/>
      <c r="NDG426" s="19"/>
      <c r="NDH426" s="19"/>
      <c r="NDI426" s="31"/>
      <c r="NDJ426" s="31"/>
      <c r="NDK426" s="19"/>
      <c r="NDL426" s="19"/>
      <c r="NDM426" s="19"/>
      <c r="NDN426" s="19"/>
      <c r="NDO426" s="19"/>
      <c r="NDP426" s="19"/>
      <c r="NDQ426" s="19"/>
      <c r="NDR426" s="19"/>
      <c r="NDS426" s="19"/>
      <c r="NDT426" s="31"/>
      <c r="NDU426" s="31"/>
      <c r="NDV426" s="31"/>
      <c r="NDW426" s="31"/>
      <c r="NDX426" s="95"/>
      <c r="NDY426" s="31"/>
      <c r="NDZ426" s="46"/>
      <c r="NEA426" s="31"/>
      <c r="NEB426" s="31"/>
      <c r="NEC426" s="31"/>
      <c r="NED426" s="31"/>
      <c r="NEE426" s="31"/>
      <c r="NEF426" s="118"/>
      <c r="NEG426" s="19"/>
      <c r="NEH426" s="19"/>
      <c r="NEI426" s="19"/>
      <c r="NEJ426" s="31"/>
      <c r="NEK426" s="19"/>
      <c r="NEL426" s="19"/>
      <c r="NEM426" s="31"/>
      <c r="NEN426" s="31"/>
      <c r="NEO426" s="19"/>
      <c r="NEP426" s="19"/>
      <c r="NEQ426" s="19"/>
      <c r="NER426" s="19"/>
      <c r="NES426" s="19"/>
      <c r="NET426" s="19"/>
      <c r="NEU426" s="19"/>
      <c r="NEV426" s="19"/>
      <c r="NEW426" s="19"/>
      <c r="NEX426" s="31"/>
      <c r="NEY426" s="31"/>
      <c r="NEZ426" s="31"/>
      <c r="NFA426" s="31"/>
      <c r="NFB426" s="95"/>
      <c r="NFC426" s="31"/>
      <c r="NFD426" s="46"/>
      <c r="NFE426" s="31"/>
      <c r="NFF426" s="31"/>
      <c r="NFG426" s="31"/>
      <c r="NFH426" s="31"/>
      <c r="NFI426" s="31"/>
      <c r="NFJ426" s="118"/>
      <c r="NFK426" s="19"/>
      <c r="NFL426" s="19"/>
      <c r="NFM426" s="19"/>
      <c r="NFN426" s="31"/>
      <c r="NFO426" s="19"/>
      <c r="NFP426" s="19"/>
      <c r="NFQ426" s="31"/>
      <c r="NFR426" s="31"/>
      <c r="NFS426" s="19"/>
      <c r="NFT426" s="19"/>
      <c r="NFU426" s="19"/>
      <c r="NFV426" s="19"/>
      <c r="NFW426" s="19"/>
      <c r="NFX426" s="19"/>
      <c r="NFY426" s="19"/>
      <c r="NFZ426" s="19"/>
      <c r="NGA426" s="19"/>
      <c r="NGB426" s="31"/>
      <c r="NGC426" s="31"/>
      <c r="NGD426" s="31"/>
      <c r="NGE426" s="31"/>
      <c r="NGF426" s="95"/>
      <c r="NGG426" s="31"/>
      <c r="NGH426" s="46"/>
      <c r="NGI426" s="31"/>
      <c r="NGJ426" s="31"/>
      <c r="NGK426" s="31"/>
      <c r="NGL426" s="31"/>
      <c r="NGM426" s="31"/>
      <c r="NGN426" s="118"/>
      <c r="NGO426" s="19"/>
      <c r="NGP426" s="19"/>
      <c r="NGQ426" s="19"/>
      <c r="NGR426" s="31"/>
      <c r="NGS426" s="19"/>
      <c r="NGT426" s="19"/>
      <c r="NGU426" s="31"/>
      <c r="NGV426" s="31"/>
      <c r="NGW426" s="19"/>
      <c r="NGX426" s="19"/>
      <c r="NGY426" s="19"/>
      <c r="NGZ426" s="19"/>
      <c r="NHA426" s="19"/>
      <c r="NHB426" s="19"/>
      <c r="NHC426" s="19"/>
      <c r="NHD426" s="19"/>
      <c r="NHE426" s="19"/>
      <c r="NHF426" s="31"/>
      <c r="NHG426" s="31"/>
      <c r="NHH426" s="31"/>
      <c r="NHI426" s="31"/>
      <c r="NHJ426" s="95"/>
      <c r="NHK426" s="31"/>
      <c r="NHL426" s="46"/>
      <c r="NHM426" s="31"/>
      <c r="NHN426" s="31"/>
      <c r="NHO426" s="31"/>
      <c r="NHP426" s="31"/>
      <c r="NHQ426" s="31"/>
      <c r="NHR426" s="118"/>
      <c r="NHS426" s="19"/>
      <c r="NHT426" s="19"/>
      <c r="NHU426" s="19"/>
      <c r="NHV426" s="31"/>
      <c r="NHW426" s="19"/>
      <c r="NHX426" s="19"/>
      <c r="NHY426" s="31"/>
      <c r="NHZ426" s="31"/>
      <c r="NIA426" s="19"/>
      <c r="NIB426" s="19"/>
      <c r="NIC426" s="19"/>
      <c r="NID426" s="19"/>
      <c r="NIE426" s="19"/>
      <c r="NIF426" s="19"/>
      <c r="NIG426" s="19"/>
      <c r="NIH426" s="19"/>
      <c r="NII426" s="19"/>
      <c r="NIJ426" s="31"/>
      <c r="NIK426" s="31"/>
      <c r="NIL426" s="31"/>
      <c r="NIM426" s="31"/>
      <c r="NIN426" s="95"/>
      <c r="NIO426" s="31"/>
      <c r="NIP426" s="46"/>
      <c r="NIQ426" s="31"/>
      <c r="NIR426" s="31"/>
      <c r="NIS426" s="31"/>
      <c r="NIT426" s="31"/>
      <c r="NIU426" s="31"/>
      <c r="NIV426" s="118"/>
      <c r="NIW426" s="19"/>
      <c r="NIX426" s="19"/>
      <c r="NIY426" s="19"/>
      <c r="NIZ426" s="31"/>
      <c r="NJA426" s="19"/>
      <c r="NJB426" s="19"/>
      <c r="NJC426" s="31"/>
      <c r="NJD426" s="31"/>
      <c r="NJE426" s="19"/>
      <c r="NJF426" s="19"/>
      <c r="NJG426" s="19"/>
      <c r="NJH426" s="19"/>
      <c r="NJI426" s="19"/>
      <c r="NJJ426" s="19"/>
      <c r="NJK426" s="19"/>
      <c r="NJL426" s="19"/>
      <c r="NJM426" s="19"/>
      <c r="NJN426" s="31"/>
      <c r="NJO426" s="31"/>
      <c r="NJP426" s="31"/>
      <c r="NJQ426" s="31"/>
      <c r="NJR426" s="95"/>
      <c r="NJS426" s="31"/>
      <c r="NJT426" s="46"/>
      <c r="NJU426" s="31"/>
      <c r="NJV426" s="31"/>
      <c r="NJW426" s="31"/>
      <c r="NJX426" s="31"/>
      <c r="NJY426" s="31"/>
      <c r="NJZ426" s="118"/>
      <c r="NKA426" s="19"/>
      <c r="NKB426" s="19"/>
      <c r="NKC426" s="19"/>
      <c r="NKD426" s="31"/>
      <c r="NKE426" s="19"/>
      <c r="NKF426" s="19"/>
      <c r="NKG426" s="31"/>
      <c r="NKH426" s="31"/>
      <c r="NKI426" s="19"/>
      <c r="NKJ426" s="19"/>
      <c r="NKK426" s="19"/>
      <c r="NKL426" s="19"/>
      <c r="NKM426" s="19"/>
      <c r="NKN426" s="19"/>
      <c r="NKO426" s="19"/>
      <c r="NKP426" s="19"/>
      <c r="NKQ426" s="19"/>
      <c r="NKR426" s="31"/>
      <c r="NKS426" s="31"/>
      <c r="NKT426" s="31"/>
      <c r="NKU426" s="31"/>
      <c r="NKV426" s="95"/>
      <c r="NKW426" s="31"/>
      <c r="NKX426" s="46"/>
      <c r="NKY426" s="31"/>
      <c r="NKZ426" s="31"/>
      <c r="NLA426" s="31"/>
      <c r="NLB426" s="31"/>
      <c r="NLC426" s="31"/>
      <c r="NLD426" s="118"/>
      <c r="NLE426" s="19"/>
      <c r="NLF426" s="19"/>
      <c r="NLG426" s="19"/>
      <c r="NLH426" s="31"/>
      <c r="NLI426" s="19"/>
      <c r="NLJ426" s="19"/>
      <c r="NLK426" s="31"/>
      <c r="NLL426" s="31"/>
      <c r="NLM426" s="19"/>
      <c r="NLN426" s="19"/>
      <c r="NLO426" s="19"/>
      <c r="NLP426" s="19"/>
      <c r="NLQ426" s="19"/>
      <c r="NLR426" s="19"/>
      <c r="NLS426" s="19"/>
      <c r="NLT426" s="19"/>
      <c r="NLU426" s="19"/>
      <c r="NLV426" s="31"/>
      <c r="NLW426" s="31"/>
      <c r="NLX426" s="31"/>
      <c r="NLY426" s="31"/>
      <c r="NLZ426" s="95"/>
      <c r="NMA426" s="31"/>
      <c r="NMB426" s="46"/>
      <c r="NMC426" s="31"/>
      <c r="NMD426" s="31"/>
      <c r="NME426" s="31"/>
      <c r="NMF426" s="31"/>
      <c r="NMG426" s="31"/>
      <c r="NMH426" s="118"/>
      <c r="NMI426" s="19"/>
      <c r="NMJ426" s="19"/>
      <c r="NMK426" s="19"/>
      <c r="NML426" s="31"/>
      <c r="NMM426" s="19"/>
      <c r="NMN426" s="19"/>
      <c r="NMO426" s="31"/>
      <c r="NMP426" s="31"/>
      <c r="NMQ426" s="19"/>
      <c r="NMR426" s="19"/>
      <c r="NMS426" s="19"/>
      <c r="NMT426" s="19"/>
      <c r="NMU426" s="19"/>
      <c r="NMV426" s="19"/>
      <c r="NMW426" s="19"/>
      <c r="NMX426" s="19"/>
      <c r="NMY426" s="19"/>
      <c r="NMZ426" s="31"/>
      <c r="NNA426" s="31"/>
      <c r="NNB426" s="31"/>
      <c r="NNC426" s="31"/>
      <c r="NND426" s="95"/>
      <c r="NNE426" s="31"/>
      <c r="NNF426" s="46"/>
      <c r="NNG426" s="31"/>
      <c r="NNH426" s="31"/>
      <c r="NNI426" s="31"/>
      <c r="NNJ426" s="31"/>
      <c r="NNK426" s="31"/>
      <c r="NNL426" s="118"/>
      <c r="NNM426" s="19"/>
      <c r="NNN426" s="19"/>
      <c r="NNO426" s="19"/>
      <c r="NNP426" s="31"/>
      <c r="NNQ426" s="19"/>
      <c r="NNR426" s="19"/>
      <c r="NNS426" s="31"/>
      <c r="NNT426" s="31"/>
      <c r="NNU426" s="19"/>
      <c r="NNV426" s="19"/>
      <c r="NNW426" s="19"/>
      <c r="NNX426" s="19"/>
      <c r="NNY426" s="19"/>
      <c r="NNZ426" s="19"/>
      <c r="NOA426" s="19"/>
      <c r="NOB426" s="19"/>
      <c r="NOC426" s="19"/>
      <c r="NOD426" s="31"/>
      <c r="NOE426" s="31"/>
      <c r="NOF426" s="31"/>
      <c r="NOG426" s="31"/>
      <c r="NOH426" s="95"/>
      <c r="NOI426" s="31"/>
      <c r="NOJ426" s="46"/>
      <c r="NOK426" s="31"/>
      <c r="NOL426" s="31"/>
      <c r="NOM426" s="31"/>
      <c r="NON426" s="31"/>
      <c r="NOO426" s="31"/>
      <c r="NOP426" s="118"/>
      <c r="NOQ426" s="19"/>
      <c r="NOR426" s="19"/>
      <c r="NOS426" s="19"/>
      <c r="NOT426" s="31"/>
      <c r="NOU426" s="19"/>
      <c r="NOV426" s="19"/>
      <c r="NOW426" s="31"/>
      <c r="NOX426" s="31"/>
      <c r="NOY426" s="19"/>
      <c r="NOZ426" s="19"/>
      <c r="NPA426" s="19"/>
      <c r="NPB426" s="19"/>
      <c r="NPC426" s="19"/>
      <c r="NPD426" s="19"/>
      <c r="NPE426" s="19"/>
      <c r="NPF426" s="19"/>
      <c r="NPG426" s="19"/>
      <c r="NPH426" s="31"/>
      <c r="NPI426" s="31"/>
      <c r="NPJ426" s="31"/>
      <c r="NPK426" s="31"/>
      <c r="NPL426" s="95"/>
      <c r="NPM426" s="31"/>
      <c r="NPN426" s="46"/>
      <c r="NPO426" s="31"/>
      <c r="NPP426" s="31"/>
      <c r="NPQ426" s="31"/>
      <c r="NPR426" s="31"/>
      <c r="NPS426" s="31"/>
      <c r="NPT426" s="118"/>
      <c r="NPU426" s="19"/>
      <c r="NPV426" s="19"/>
      <c r="NPW426" s="19"/>
      <c r="NPX426" s="31"/>
      <c r="NPY426" s="19"/>
      <c r="NPZ426" s="19"/>
      <c r="NQA426" s="31"/>
      <c r="NQB426" s="31"/>
      <c r="NQC426" s="19"/>
      <c r="NQD426" s="19"/>
      <c r="NQE426" s="19"/>
      <c r="NQF426" s="19"/>
      <c r="NQG426" s="19"/>
      <c r="NQH426" s="19"/>
      <c r="NQI426" s="19"/>
      <c r="NQJ426" s="19"/>
      <c r="NQK426" s="19"/>
      <c r="NQL426" s="31"/>
      <c r="NQM426" s="31"/>
      <c r="NQN426" s="31"/>
      <c r="NQO426" s="31"/>
      <c r="NQP426" s="95"/>
      <c r="NQQ426" s="31"/>
      <c r="NQR426" s="46"/>
      <c r="NQS426" s="31"/>
      <c r="NQT426" s="31"/>
      <c r="NQU426" s="31"/>
      <c r="NQV426" s="31"/>
      <c r="NQW426" s="31"/>
      <c r="NQX426" s="118"/>
      <c r="NQY426" s="19"/>
      <c r="NQZ426" s="19"/>
      <c r="NRA426" s="19"/>
      <c r="NRB426" s="31"/>
      <c r="NRC426" s="19"/>
      <c r="NRD426" s="19"/>
      <c r="NRE426" s="31"/>
      <c r="NRF426" s="31"/>
      <c r="NRG426" s="19"/>
      <c r="NRH426" s="19"/>
      <c r="NRI426" s="19"/>
      <c r="NRJ426" s="19"/>
      <c r="NRK426" s="19"/>
      <c r="NRL426" s="19"/>
      <c r="NRM426" s="19"/>
      <c r="NRN426" s="19"/>
      <c r="NRO426" s="19"/>
      <c r="NRP426" s="31"/>
      <c r="NRQ426" s="31"/>
      <c r="NRR426" s="31"/>
      <c r="NRS426" s="31"/>
      <c r="NRT426" s="95"/>
      <c r="NRU426" s="31"/>
      <c r="NRV426" s="46"/>
      <c r="NRW426" s="31"/>
      <c r="NRX426" s="31"/>
      <c r="NRY426" s="31"/>
      <c r="NRZ426" s="31"/>
      <c r="NSA426" s="31"/>
      <c r="NSB426" s="118"/>
      <c r="NSC426" s="19"/>
      <c r="NSD426" s="19"/>
      <c r="NSE426" s="19"/>
      <c r="NSF426" s="31"/>
      <c r="NSG426" s="19"/>
      <c r="NSH426" s="19"/>
      <c r="NSI426" s="31"/>
      <c r="NSJ426" s="31"/>
      <c r="NSK426" s="19"/>
      <c r="NSL426" s="19"/>
      <c r="NSM426" s="19"/>
      <c r="NSN426" s="19"/>
      <c r="NSO426" s="19"/>
      <c r="NSP426" s="19"/>
      <c r="NSQ426" s="19"/>
      <c r="NSR426" s="19"/>
      <c r="NSS426" s="19"/>
      <c r="NST426" s="31"/>
      <c r="NSU426" s="31"/>
      <c r="NSV426" s="31"/>
      <c r="NSW426" s="31"/>
      <c r="NSX426" s="95"/>
      <c r="NSY426" s="31"/>
      <c r="NSZ426" s="46"/>
      <c r="NTA426" s="31"/>
      <c r="NTB426" s="31"/>
      <c r="NTC426" s="31"/>
      <c r="NTD426" s="31"/>
      <c r="NTE426" s="31"/>
      <c r="NTF426" s="118"/>
      <c r="NTG426" s="19"/>
      <c r="NTH426" s="19"/>
      <c r="NTI426" s="19"/>
      <c r="NTJ426" s="31"/>
      <c r="NTK426" s="19"/>
      <c r="NTL426" s="19"/>
      <c r="NTM426" s="31"/>
      <c r="NTN426" s="31"/>
      <c r="NTO426" s="19"/>
      <c r="NTP426" s="19"/>
      <c r="NTQ426" s="19"/>
      <c r="NTR426" s="19"/>
      <c r="NTS426" s="19"/>
      <c r="NTT426" s="19"/>
      <c r="NTU426" s="19"/>
      <c r="NTV426" s="19"/>
      <c r="NTW426" s="19"/>
      <c r="NTX426" s="31"/>
      <c r="NTY426" s="31"/>
      <c r="NTZ426" s="31"/>
      <c r="NUA426" s="31"/>
      <c r="NUB426" s="95"/>
      <c r="NUC426" s="31"/>
      <c r="NUD426" s="46"/>
      <c r="NUE426" s="31"/>
      <c r="NUF426" s="31"/>
      <c r="NUG426" s="31"/>
      <c r="NUH426" s="31"/>
      <c r="NUI426" s="31"/>
      <c r="NUJ426" s="118"/>
      <c r="NUK426" s="19"/>
      <c r="NUL426" s="19"/>
      <c r="NUM426" s="19"/>
      <c r="NUN426" s="31"/>
      <c r="NUO426" s="19"/>
      <c r="NUP426" s="19"/>
      <c r="NUQ426" s="31"/>
      <c r="NUR426" s="31"/>
      <c r="NUS426" s="19"/>
      <c r="NUT426" s="19"/>
      <c r="NUU426" s="19"/>
      <c r="NUV426" s="19"/>
      <c r="NUW426" s="19"/>
      <c r="NUX426" s="19"/>
      <c r="NUY426" s="19"/>
      <c r="NUZ426" s="19"/>
      <c r="NVA426" s="19"/>
      <c r="NVB426" s="31"/>
      <c r="NVC426" s="31"/>
      <c r="NVD426" s="31"/>
      <c r="NVE426" s="31"/>
      <c r="NVF426" s="95"/>
      <c r="NVG426" s="31"/>
      <c r="NVH426" s="46"/>
      <c r="NVI426" s="31"/>
      <c r="NVJ426" s="31"/>
      <c r="NVK426" s="31"/>
      <c r="NVL426" s="31"/>
      <c r="NVM426" s="31"/>
      <c r="NVN426" s="118"/>
      <c r="NVO426" s="19"/>
      <c r="NVP426" s="19"/>
      <c r="NVQ426" s="19"/>
      <c r="NVR426" s="31"/>
      <c r="NVS426" s="19"/>
      <c r="NVT426" s="19"/>
      <c r="NVU426" s="31"/>
      <c r="NVV426" s="31"/>
      <c r="NVW426" s="19"/>
      <c r="NVX426" s="19"/>
      <c r="NVY426" s="19"/>
      <c r="NVZ426" s="19"/>
      <c r="NWA426" s="19"/>
      <c r="NWB426" s="19"/>
      <c r="NWC426" s="19"/>
      <c r="NWD426" s="19"/>
      <c r="NWE426" s="19"/>
      <c r="NWF426" s="31"/>
      <c r="NWG426" s="31"/>
      <c r="NWH426" s="31"/>
      <c r="NWI426" s="31"/>
      <c r="NWJ426" s="95"/>
      <c r="NWK426" s="31"/>
      <c r="NWL426" s="46"/>
      <c r="NWM426" s="31"/>
      <c r="NWN426" s="31"/>
      <c r="NWO426" s="31"/>
      <c r="NWP426" s="31"/>
      <c r="NWQ426" s="31"/>
      <c r="NWR426" s="118"/>
      <c r="NWS426" s="19"/>
      <c r="NWT426" s="19"/>
      <c r="NWU426" s="19"/>
      <c r="NWV426" s="31"/>
      <c r="NWW426" s="19"/>
      <c r="NWX426" s="19"/>
      <c r="NWY426" s="31"/>
      <c r="NWZ426" s="31"/>
      <c r="NXA426" s="19"/>
      <c r="NXB426" s="19"/>
      <c r="NXC426" s="19"/>
      <c r="NXD426" s="19"/>
      <c r="NXE426" s="19"/>
      <c r="NXF426" s="19"/>
      <c r="NXG426" s="19"/>
      <c r="NXH426" s="19"/>
      <c r="NXI426" s="19"/>
      <c r="NXJ426" s="31"/>
      <c r="NXK426" s="31"/>
      <c r="NXL426" s="31"/>
      <c r="NXM426" s="31"/>
      <c r="NXN426" s="95"/>
      <c r="NXO426" s="31"/>
      <c r="NXP426" s="46"/>
      <c r="NXQ426" s="31"/>
      <c r="NXR426" s="31"/>
      <c r="NXS426" s="31"/>
      <c r="NXT426" s="31"/>
      <c r="NXU426" s="31"/>
      <c r="NXV426" s="118"/>
      <c r="NXW426" s="19"/>
      <c r="NXX426" s="19"/>
      <c r="NXY426" s="19"/>
      <c r="NXZ426" s="31"/>
      <c r="NYA426" s="19"/>
      <c r="NYB426" s="19"/>
      <c r="NYC426" s="31"/>
      <c r="NYD426" s="31"/>
      <c r="NYE426" s="19"/>
      <c r="NYF426" s="19"/>
      <c r="NYG426" s="19"/>
      <c r="NYH426" s="19"/>
      <c r="NYI426" s="19"/>
      <c r="NYJ426" s="19"/>
      <c r="NYK426" s="19"/>
      <c r="NYL426" s="19"/>
      <c r="NYM426" s="19"/>
      <c r="NYN426" s="31"/>
      <c r="NYO426" s="31"/>
      <c r="NYP426" s="31"/>
      <c r="NYQ426" s="31"/>
      <c r="NYR426" s="95"/>
      <c r="NYS426" s="31"/>
      <c r="NYT426" s="46"/>
      <c r="NYU426" s="31"/>
      <c r="NYV426" s="31"/>
      <c r="NYW426" s="31"/>
      <c r="NYX426" s="31"/>
      <c r="NYY426" s="31"/>
      <c r="NYZ426" s="118"/>
      <c r="NZA426" s="19"/>
      <c r="NZB426" s="19"/>
      <c r="NZC426" s="19"/>
      <c r="NZD426" s="31"/>
      <c r="NZE426" s="19"/>
      <c r="NZF426" s="19"/>
      <c r="NZG426" s="31"/>
      <c r="NZH426" s="31"/>
      <c r="NZI426" s="19"/>
      <c r="NZJ426" s="19"/>
      <c r="NZK426" s="19"/>
      <c r="NZL426" s="19"/>
      <c r="NZM426" s="19"/>
      <c r="NZN426" s="19"/>
      <c r="NZO426" s="19"/>
      <c r="NZP426" s="19"/>
      <c r="NZQ426" s="19"/>
      <c r="NZR426" s="31"/>
      <c r="NZS426" s="31"/>
      <c r="NZT426" s="31"/>
      <c r="NZU426" s="31"/>
      <c r="NZV426" s="95"/>
      <c r="NZW426" s="31"/>
      <c r="NZX426" s="46"/>
      <c r="NZY426" s="31"/>
      <c r="NZZ426" s="31"/>
      <c r="OAA426" s="31"/>
      <c r="OAB426" s="31"/>
      <c r="OAC426" s="31"/>
      <c r="OAD426" s="118"/>
      <c r="OAE426" s="19"/>
      <c r="OAF426" s="19"/>
      <c r="OAG426" s="19"/>
      <c r="OAH426" s="31"/>
      <c r="OAI426" s="19"/>
      <c r="OAJ426" s="19"/>
      <c r="OAK426" s="31"/>
      <c r="OAL426" s="31"/>
      <c r="OAM426" s="19"/>
      <c r="OAN426" s="19"/>
      <c r="OAO426" s="19"/>
      <c r="OAP426" s="19"/>
      <c r="OAQ426" s="19"/>
      <c r="OAR426" s="19"/>
      <c r="OAS426" s="19"/>
      <c r="OAT426" s="19"/>
      <c r="OAU426" s="19"/>
      <c r="OAV426" s="31"/>
      <c r="OAW426" s="31"/>
      <c r="OAX426" s="31"/>
      <c r="OAY426" s="31"/>
      <c r="OAZ426" s="95"/>
      <c r="OBA426" s="31"/>
      <c r="OBB426" s="46"/>
      <c r="OBC426" s="31"/>
      <c r="OBD426" s="31"/>
      <c r="OBE426" s="31"/>
      <c r="OBF426" s="31"/>
      <c r="OBG426" s="31"/>
      <c r="OBH426" s="118"/>
      <c r="OBI426" s="19"/>
      <c r="OBJ426" s="19"/>
      <c r="OBK426" s="19"/>
      <c r="OBL426" s="31"/>
      <c r="OBM426" s="19"/>
      <c r="OBN426" s="19"/>
      <c r="OBO426" s="31"/>
      <c r="OBP426" s="31"/>
      <c r="OBQ426" s="19"/>
      <c r="OBR426" s="19"/>
      <c r="OBS426" s="19"/>
      <c r="OBT426" s="19"/>
      <c r="OBU426" s="19"/>
      <c r="OBV426" s="19"/>
      <c r="OBW426" s="19"/>
      <c r="OBX426" s="19"/>
      <c r="OBY426" s="19"/>
      <c r="OBZ426" s="31"/>
      <c r="OCA426" s="31"/>
      <c r="OCB426" s="31"/>
      <c r="OCC426" s="31"/>
      <c r="OCD426" s="95"/>
      <c r="OCE426" s="31"/>
      <c r="OCF426" s="46"/>
      <c r="OCG426" s="31"/>
      <c r="OCH426" s="31"/>
      <c r="OCI426" s="31"/>
      <c r="OCJ426" s="31"/>
      <c r="OCK426" s="31"/>
      <c r="OCL426" s="118"/>
      <c r="OCM426" s="19"/>
      <c r="OCN426" s="19"/>
      <c r="OCO426" s="19"/>
      <c r="OCP426" s="31"/>
      <c r="OCQ426" s="19"/>
      <c r="OCR426" s="19"/>
      <c r="OCS426" s="31"/>
      <c r="OCT426" s="31"/>
      <c r="OCU426" s="19"/>
      <c r="OCV426" s="19"/>
      <c r="OCW426" s="19"/>
      <c r="OCX426" s="19"/>
      <c r="OCY426" s="19"/>
      <c r="OCZ426" s="19"/>
      <c r="ODA426" s="19"/>
      <c r="ODB426" s="19"/>
      <c r="ODC426" s="19"/>
      <c r="ODD426" s="31"/>
      <c r="ODE426" s="31"/>
      <c r="ODF426" s="31"/>
      <c r="ODG426" s="31"/>
      <c r="ODH426" s="95"/>
      <c r="ODI426" s="31"/>
      <c r="ODJ426" s="46"/>
      <c r="ODK426" s="31"/>
      <c r="ODL426" s="31"/>
      <c r="ODM426" s="31"/>
      <c r="ODN426" s="31"/>
      <c r="ODO426" s="31"/>
      <c r="ODP426" s="118"/>
      <c r="ODQ426" s="19"/>
      <c r="ODR426" s="19"/>
      <c r="ODS426" s="19"/>
      <c r="ODT426" s="31"/>
      <c r="ODU426" s="19"/>
      <c r="ODV426" s="19"/>
      <c r="ODW426" s="31"/>
      <c r="ODX426" s="31"/>
      <c r="ODY426" s="19"/>
      <c r="ODZ426" s="19"/>
      <c r="OEA426" s="19"/>
      <c r="OEB426" s="19"/>
      <c r="OEC426" s="19"/>
      <c r="OED426" s="19"/>
      <c r="OEE426" s="19"/>
      <c r="OEF426" s="19"/>
      <c r="OEG426" s="19"/>
      <c r="OEH426" s="31"/>
      <c r="OEI426" s="31"/>
      <c r="OEJ426" s="31"/>
      <c r="OEK426" s="31"/>
      <c r="OEL426" s="95"/>
      <c r="OEM426" s="31"/>
      <c r="OEN426" s="46"/>
      <c r="OEO426" s="31"/>
      <c r="OEP426" s="31"/>
      <c r="OEQ426" s="31"/>
      <c r="OER426" s="31"/>
      <c r="OES426" s="31"/>
      <c r="OET426" s="118"/>
      <c r="OEU426" s="19"/>
      <c r="OEV426" s="19"/>
      <c r="OEW426" s="19"/>
      <c r="OEX426" s="31"/>
      <c r="OEY426" s="19"/>
      <c r="OEZ426" s="19"/>
      <c r="OFA426" s="31"/>
      <c r="OFB426" s="31"/>
      <c r="OFC426" s="19"/>
      <c r="OFD426" s="19"/>
      <c r="OFE426" s="19"/>
      <c r="OFF426" s="19"/>
      <c r="OFG426" s="19"/>
      <c r="OFH426" s="19"/>
      <c r="OFI426" s="19"/>
      <c r="OFJ426" s="19"/>
      <c r="OFK426" s="19"/>
      <c r="OFL426" s="31"/>
      <c r="OFM426" s="31"/>
      <c r="OFN426" s="31"/>
      <c r="OFO426" s="31"/>
      <c r="OFP426" s="95"/>
      <c r="OFQ426" s="31"/>
      <c r="OFR426" s="46"/>
      <c r="OFS426" s="31"/>
      <c r="OFT426" s="31"/>
      <c r="OFU426" s="31"/>
      <c r="OFV426" s="31"/>
      <c r="OFW426" s="31"/>
      <c r="OFX426" s="118"/>
      <c r="OFY426" s="19"/>
      <c r="OFZ426" s="19"/>
      <c r="OGA426" s="19"/>
      <c r="OGB426" s="31"/>
      <c r="OGC426" s="19"/>
      <c r="OGD426" s="19"/>
      <c r="OGE426" s="31"/>
      <c r="OGF426" s="31"/>
      <c r="OGG426" s="19"/>
      <c r="OGH426" s="19"/>
      <c r="OGI426" s="19"/>
      <c r="OGJ426" s="19"/>
      <c r="OGK426" s="19"/>
      <c r="OGL426" s="19"/>
      <c r="OGM426" s="19"/>
      <c r="OGN426" s="19"/>
      <c r="OGO426" s="19"/>
      <c r="OGP426" s="31"/>
      <c r="OGQ426" s="31"/>
      <c r="OGR426" s="31"/>
      <c r="OGS426" s="31"/>
      <c r="OGT426" s="95"/>
      <c r="OGU426" s="31"/>
      <c r="OGV426" s="46"/>
      <c r="OGW426" s="31"/>
      <c r="OGX426" s="31"/>
      <c r="OGY426" s="31"/>
      <c r="OGZ426" s="31"/>
      <c r="OHA426" s="31"/>
      <c r="OHB426" s="118"/>
      <c r="OHC426" s="19"/>
      <c r="OHD426" s="19"/>
      <c r="OHE426" s="19"/>
      <c r="OHF426" s="31"/>
      <c r="OHG426" s="19"/>
      <c r="OHH426" s="19"/>
      <c r="OHI426" s="31"/>
      <c r="OHJ426" s="31"/>
      <c r="OHK426" s="19"/>
      <c r="OHL426" s="19"/>
      <c r="OHM426" s="19"/>
      <c r="OHN426" s="19"/>
      <c r="OHO426" s="19"/>
      <c r="OHP426" s="19"/>
      <c r="OHQ426" s="19"/>
      <c r="OHR426" s="19"/>
      <c r="OHS426" s="19"/>
      <c r="OHT426" s="31"/>
      <c r="OHU426" s="31"/>
      <c r="OHV426" s="31"/>
      <c r="OHW426" s="31"/>
      <c r="OHX426" s="95"/>
      <c r="OHY426" s="31"/>
      <c r="OHZ426" s="46"/>
      <c r="OIA426" s="31"/>
      <c r="OIB426" s="31"/>
      <c r="OIC426" s="31"/>
      <c r="OID426" s="31"/>
      <c r="OIE426" s="31"/>
      <c r="OIF426" s="118"/>
      <c r="OIG426" s="19"/>
      <c r="OIH426" s="19"/>
      <c r="OII426" s="19"/>
      <c r="OIJ426" s="31"/>
      <c r="OIK426" s="19"/>
      <c r="OIL426" s="19"/>
      <c r="OIM426" s="31"/>
      <c r="OIN426" s="31"/>
      <c r="OIO426" s="19"/>
      <c r="OIP426" s="19"/>
      <c r="OIQ426" s="19"/>
      <c r="OIR426" s="19"/>
      <c r="OIS426" s="19"/>
      <c r="OIT426" s="19"/>
      <c r="OIU426" s="19"/>
      <c r="OIV426" s="19"/>
      <c r="OIW426" s="19"/>
      <c r="OIX426" s="31"/>
      <c r="OIY426" s="31"/>
      <c r="OIZ426" s="31"/>
      <c r="OJA426" s="31"/>
      <c r="OJB426" s="95"/>
      <c r="OJC426" s="31"/>
      <c r="OJD426" s="46"/>
      <c r="OJE426" s="31"/>
      <c r="OJF426" s="31"/>
      <c r="OJG426" s="31"/>
      <c r="OJH426" s="31"/>
      <c r="OJI426" s="31"/>
      <c r="OJJ426" s="118"/>
      <c r="OJK426" s="19"/>
      <c r="OJL426" s="19"/>
      <c r="OJM426" s="19"/>
      <c r="OJN426" s="31"/>
      <c r="OJO426" s="19"/>
      <c r="OJP426" s="19"/>
      <c r="OJQ426" s="31"/>
      <c r="OJR426" s="31"/>
      <c r="OJS426" s="19"/>
      <c r="OJT426" s="19"/>
      <c r="OJU426" s="19"/>
      <c r="OJV426" s="19"/>
      <c r="OJW426" s="19"/>
      <c r="OJX426" s="19"/>
      <c r="OJY426" s="19"/>
      <c r="OJZ426" s="19"/>
      <c r="OKA426" s="19"/>
      <c r="OKB426" s="31"/>
      <c r="OKC426" s="31"/>
      <c r="OKD426" s="31"/>
      <c r="OKE426" s="31"/>
      <c r="OKF426" s="95"/>
      <c r="OKG426" s="31"/>
      <c r="OKH426" s="46"/>
      <c r="OKI426" s="31"/>
      <c r="OKJ426" s="31"/>
      <c r="OKK426" s="31"/>
      <c r="OKL426" s="31"/>
      <c r="OKM426" s="31"/>
      <c r="OKN426" s="118"/>
      <c r="OKO426" s="19"/>
      <c r="OKP426" s="19"/>
      <c r="OKQ426" s="19"/>
      <c r="OKR426" s="31"/>
      <c r="OKS426" s="19"/>
      <c r="OKT426" s="19"/>
      <c r="OKU426" s="31"/>
      <c r="OKV426" s="31"/>
      <c r="OKW426" s="19"/>
      <c r="OKX426" s="19"/>
      <c r="OKY426" s="19"/>
      <c r="OKZ426" s="19"/>
      <c r="OLA426" s="19"/>
      <c r="OLB426" s="19"/>
      <c r="OLC426" s="19"/>
      <c r="OLD426" s="19"/>
      <c r="OLE426" s="19"/>
      <c r="OLF426" s="31"/>
      <c r="OLG426" s="31"/>
      <c r="OLH426" s="31"/>
      <c r="OLI426" s="31"/>
      <c r="OLJ426" s="95"/>
      <c r="OLK426" s="31"/>
      <c r="OLL426" s="46"/>
      <c r="OLM426" s="31"/>
      <c r="OLN426" s="31"/>
      <c r="OLO426" s="31"/>
      <c r="OLP426" s="31"/>
      <c r="OLQ426" s="31"/>
      <c r="OLR426" s="118"/>
      <c r="OLS426" s="19"/>
      <c r="OLT426" s="19"/>
      <c r="OLU426" s="19"/>
      <c r="OLV426" s="31"/>
      <c r="OLW426" s="19"/>
      <c r="OLX426" s="19"/>
      <c r="OLY426" s="31"/>
      <c r="OLZ426" s="31"/>
      <c r="OMA426" s="19"/>
      <c r="OMB426" s="19"/>
      <c r="OMC426" s="19"/>
      <c r="OMD426" s="19"/>
      <c r="OME426" s="19"/>
      <c r="OMF426" s="19"/>
      <c r="OMG426" s="19"/>
      <c r="OMH426" s="19"/>
      <c r="OMI426" s="19"/>
      <c r="OMJ426" s="31"/>
      <c r="OMK426" s="31"/>
      <c r="OML426" s="31"/>
      <c r="OMM426" s="31"/>
      <c r="OMN426" s="95"/>
      <c r="OMO426" s="31"/>
      <c r="OMP426" s="46"/>
      <c r="OMQ426" s="31"/>
      <c r="OMR426" s="31"/>
      <c r="OMS426" s="31"/>
      <c r="OMT426" s="31"/>
      <c r="OMU426" s="31"/>
      <c r="OMV426" s="118"/>
      <c r="OMW426" s="19"/>
      <c r="OMX426" s="19"/>
      <c r="OMY426" s="19"/>
      <c r="OMZ426" s="31"/>
      <c r="ONA426" s="19"/>
      <c r="ONB426" s="19"/>
      <c r="ONC426" s="31"/>
      <c r="OND426" s="31"/>
      <c r="ONE426" s="19"/>
      <c r="ONF426" s="19"/>
      <c r="ONG426" s="19"/>
      <c r="ONH426" s="19"/>
      <c r="ONI426" s="19"/>
      <c r="ONJ426" s="19"/>
      <c r="ONK426" s="19"/>
      <c r="ONL426" s="19"/>
      <c r="ONM426" s="19"/>
      <c r="ONN426" s="31"/>
      <c r="ONO426" s="31"/>
      <c r="ONP426" s="31"/>
      <c r="ONQ426" s="31"/>
      <c r="ONR426" s="95"/>
      <c r="ONS426" s="31"/>
      <c r="ONT426" s="46"/>
      <c r="ONU426" s="31"/>
      <c r="ONV426" s="31"/>
      <c r="ONW426" s="31"/>
      <c r="ONX426" s="31"/>
      <c r="ONY426" s="31"/>
      <c r="ONZ426" s="118"/>
      <c r="OOA426" s="19"/>
      <c r="OOB426" s="19"/>
      <c r="OOC426" s="19"/>
      <c r="OOD426" s="31"/>
      <c r="OOE426" s="19"/>
      <c r="OOF426" s="19"/>
      <c r="OOG426" s="31"/>
      <c r="OOH426" s="31"/>
      <c r="OOI426" s="19"/>
      <c r="OOJ426" s="19"/>
      <c r="OOK426" s="19"/>
      <c r="OOL426" s="19"/>
      <c r="OOM426" s="19"/>
      <c r="OON426" s="19"/>
      <c r="OOO426" s="19"/>
      <c r="OOP426" s="19"/>
      <c r="OOQ426" s="19"/>
      <c r="OOR426" s="31"/>
      <c r="OOS426" s="31"/>
      <c r="OOT426" s="31"/>
      <c r="OOU426" s="31"/>
      <c r="OOV426" s="95"/>
      <c r="OOW426" s="31"/>
      <c r="OOX426" s="46"/>
      <c r="OOY426" s="31"/>
      <c r="OOZ426" s="31"/>
      <c r="OPA426" s="31"/>
      <c r="OPB426" s="31"/>
      <c r="OPC426" s="31"/>
      <c r="OPD426" s="118"/>
      <c r="OPE426" s="19"/>
      <c r="OPF426" s="19"/>
      <c r="OPG426" s="19"/>
      <c r="OPH426" s="31"/>
      <c r="OPI426" s="19"/>
      <c r="OPJ426" s="19"/>
      <c r="OPK426" s="31"/>
      <c r="OPL426" s="31"/>
      <c r="OPM426" s="19"/>
      <c r="OPN426" s="19"/>
      <c r="OPO426" s="19"/>
      <c r="OPP426" s="19"/>
      <c r="OPQ426" s="19"/>
      <c r="OPR426" s="19"/>
      <c r="OPS426" s="19"/>
      <c r="OPT426" s="19"/>
      <c r="OPU426" s="19"/>
      <c r="OPV426" s="31"/>
      <c r="OPW426" s="31"/>
      <c r="OPX426" s="31"/>
      <c r="OPY426" s="31"/>
      <c r="OPZ426" s="95"/>
      <c r="OQA426" s="31"/>
      <c r="OQB426" s="46"/>
      <c r="OQC426" s="31"/>
      <c r="OQD426" s="31"/>
      <c r="OQE426" s="31"/>
      <c r="OQF426" s="31"/>
      <c r="OQG426" s="31"/>
      <c r="OQH426" s="118"/>
      <c r="OQI426" s="19"/>
      <c r="OQJ426" s="19"/>
      <c r="OQK426" s="19"/>
      <c r="OQL426" s="31"/>
      <c r="OQM426" s="19"/>
      <c r="OQN426" s="19"/>
      <c r="OQO426" s="31"/>
      <c r="OQP426" s="31"/>
      <c r="OQQ426" s="19"/>
      <c r="OQR426" s="19"/>
      <c r="OQS426" s="19"/>
      <c r="OQT426" s="19"/>
      <c r="OQU426" s="19"/>
      <c r="OQV426" s="19"/>
      <c r="OQW426" s="19"/>
      <c r="OQX426" s="19"/>
      <c r="OQY426" s="19"/>
      <c r="OQZ426" s="31"/>
      <c r="ORA426" s="31"/>
      <c r="ORB426" s="31"/>
      <c r="ORC426" s="31"/>
      <c r="ORD426" s="95"/>
      <c r="ORE426" s="31"/>
      <c r="ORF426" s="46"/>
      <c r="ORG426" s="31"/>
      <c r="ORH426" s="31"/>
      <c r="ORI426" s="31"/>
      <c r="ORJ426" s="31"/>
      <c r="ORK426" s="31"/>
      <c r="ORL426" s="118"/>
      <c r="ORM426" s="19"/>
      <c r="ORN426" s="19"/>
      <c r="ORO426" s="19"/>
      <c r="ORP426" s="31"/>
      <c r="ORQ426" s="19"/>
      <c r="ORR426" s="19"/>
      <c r="ORS426" s="31"/>
      <c r="ORT426" s="31"/>
      <c r="ORU426" s="19"/>
      <c r="ORV426" s="19"/>
      <c r="ORW426" s="19"/>
      <c r="ORX426" s="19"/>
      <c r="ORY426" s="19"/>
      <c r="ORZ426" s="19"/>
      <c r="OSA426" s="19"/>
      <c r="OSB426" s="19"/>
      <c r="OSC426" s="19"/>
      <c r="OSD426" s="31"/>
      <c r="OSE426" s="31"/>
      <c r="OSF426" s="31"/>
      <c r="OSG426" s="31"/>
      <c r="OSH426" s="95"/>
      <c r="OSI426" s="31"/>
      <c r="OSJ426" s="46"/>
      <c r="OSK426" s="31"/>
      <c r="OSL426" s="31"/>
      <c r="OSM426" s="31"/>
      <c r="OSN426" s="31"/>
      <c r="OSO426" s="31"/>
      <c r="OSP426" s="118"/>
      <c r="OSQ426" s="19"/>
      <c r="OSR426" s="19"/>
      <c r="OSS426" s="19"/>
      <c r="OST426" s="31"/>
      <c r="OSU426" s="19"/>
      <c r="OSV426" s="19"/>
      <c r="OSW426" s="31"/>
      <c r="OSX426" s="31"/>
      <c r="OSY426" s="19"/>
      <c r="OSZ426" s="19"/>
      <c r="OTA426" s="19"/>
      <c r="OTB426" s="19"/>
      <c r="OTC426" s="19"/>
      <c r="OTD426" s="19"/>
      <c r="OTE426" s="19"/>
      <c r="OTF426" s="19"/>
      <c r="OTG426" s="19"/>
      <c r="OTH426" s="31"/>
      <c r="OTI426" s="31"/>
      <c r="OTJ426" s="31"/>
      <c r="OTK426" s="31"/>
      <c r="OTL426" s="95"/>
      <c r="OTM426" s="31"/>
      <c r="OTN426" s="46"/>
      <c r="OTO426" s="31"/>
      <c r="OTP426" s="31"/>
      <c r="OTQ426" s="31"/>
      <c r="OTR426" s="31"/>
      <c r="OTS426" s="31"/>
      <c r="OTT426" s="118"/>
      <c r="OTU426" s="19"/>
      <c r="OTV426" s="19"/>
      <c r="OTW426" s="19"/>
      <c r="OTX426" s="31"/>
      <c r="OTY426" s="19"/>
      <c r="OTZ426" s="19"/>
      <c r="OUA426" s="31"/>
      <c r="OUB426" s="31"/>
      <c r="OUC426" s="19"/>
      <c r="OUD426" s="19"/>
      <c r="OUE426" s="19"/>
      <c r="OUF426" s="19"/>
      <c r="OUG426" s="19"/>
      <c r="OUH426" s="19"/>
      <c r="OUI426" s="19"/>
      <c r="OUJ426" s="19"/>
      <c r="OUK426" s="19"/>
      <c r="OUL426" s="31"/>
      <c r="OUM426" s="31"/>
      <c r="OUN426" s="31"/>
      <c r="OUO426" s="31"/>
      <c r="OUP426" s="95"/>
      <c r="OUQ426" s="31"/>
      <c r="OUR426" s="46"/>
      <c r="OUS426" s="31"/>
      <c r="OUT426" s="31"/>
      <c r="OUU426" s="31"/>
      <c r="OUV426" s="31"/>
      <c r="OUW426" s="31"/>
      <c r="OUX426" s="118"/>
      <c r="OUY426" s="19"/>
      <c r="OUZ426" s="19"/>
      <c r="OVA426" s="19"/>
      <c r="OVB426" s="31"/>
      <c r="OVC426" s="19"/>
      <c r="OVD426" s="19"/>
      <c r="OVE426" s="31"/>
      <c r="OVF426" s="31"/>
      <c r="OVG426" s="19"/>
      <c r="OVH426" s="19"/>
      <c r="OVI426" s="19"/>
      <c r="OVJ426" s="19"/>
      <c r="OVK426" s="19"/>
      <c r="OVL426" s="19"/>
      <c r="OVM426" s="19"/>
      <c r="OVN426" s="19"/>
      <c r="OVO426" s="19"/>
      <c r="OVP426" s="31"/>
      <c r="OVQ426" s="31"/>
      <c r="OVR426" s="31"/>
      <c r="OVS426" s="31"/>
      <c r="OVT426" s="95"/>
      <c r="OVU426" s="31"/>
      <c r="OVV426" s="46"/>
      <c r="OVW426" s="31"/>
      <c r="OVX426" s="31"/>
      <c r="OVY426" s="31"/>
      <c r="OVZ426" s="31"/>
      <c r="OWA426" s="31"/>
      <c r="OWB426" s="118"/>
      <c r="OWC426" s="19"/>
      <c r="OWD426" s="19"/>
      <c r="OWE426" s="19"/>
      <c r="OWF426" s="31"/>
      <c r="OWG426" s="19"/>
      <c r="OWH426" s="19"/>
      <c r="OWI426" s="31"/>
      <c r="OWJ426" s="31"/>
      <c r="OWK426" s="19"/>
      <c r="OWL426" s="19"/>
      <c r="OWM426" s="19"/>
      <c r="OWN426" s="19"/>
      <c r="OWO426" s="19"/>
      <c r="OWP426" s="19"/>
      <c r="OWQ426" s="19"/>
      <c r="OWR426" s="19"/>
      <c r="OWS426" s="19"/>
      <c r="OWT426" s="31"/>
      <c r="OWU426" s="31"/>
      <c r="OWV426" s="31"/>
      <c r="OWW426" s="31"/>
      <c r="OWX426" s="95"/>
      <c r="OWY426" s="31"/>
      <c r="OWZ426" s="46"/>
      <c r="OXA426" s="31"/>
      <c r="OXB426" s="31"/>
      <c r="OXC426" s="31"/>
      <c r="OXD426" s="31"/>
      <c r="OXE426" s="31"/>
      <c r="OXF426" s="118"/>
      <c r="OXG426" s="19"/>
      <c r="OXH426" s="19"/>
      <c r="OXI426" s="19"/>
      <c r="OXJ426" s="31"/>
      <c r="OXK426" s="19"/>
      <c r="OXL426" s="19"/>
      <c r="OXM426" s="31"/>
      <c r="OXN426" s="31"/>
      <c r="OXO426" s="19"/>
      <c r="OXP426" s="19"/>
      <c r="OXQ426" s="19"/>
      <c r="OXR426" s="19"/>
      <c r="OXS426" s="19"/>
      <c r="OXT426" s="19"/>
      <c r="OXU426" s="19"/>
      <c r="OXV426" s="19"/>
      <c r="OXW426" s="19"/>
      <c r="OXX426" s="31"/>
      <c r="OXY426" s="31"/>
      <c r="OXZ426" s="31"/>
      <c r="OYA426" s="31"/>
      <c r="OYB426" s="95"/>
      <c r="OYC426" s="31"/>
      <c r="OYD426" s="46"/>
      <c r="OYE426" s="31"/>
      <c r="OYF426" s="31"/>
      <c r="OYG426" s="31"/>
      <c r="OYH426" s="31"/>
      <c r="OYI426" s="31"/>
      <c r="OYJ426" s="118"/>
      <c r="OYK426" s="19"/>
      <c r="OYL426" s="19"/>
      <c r="OYM426" s="19"/>
      <c r="OYN426" s="31"/>
      <c r="OYO426" s="19"/>
      <c r="OYP426" s="19"/>
      <c r="OYQ426" s="31"/>
      <c r="OYR426" s="31"/>
      <c r="OYS426" s="19"/>
      <c r="OYT426" s="19"/>
      <c r="OYU426" s="19"/>
      <c r="OYV426" s="19"/>
      <c r="OYW426" s="19"/>
      <c r="OYX426" s="19"/>
      <c r="OYY426" s="19"/>
      <c r="OYZ426" s="19"/>
      <c r="OZA426" s="19"/>
      <c r="OZB426" s="31"/>
      <c r="OZC426" s="31"/>
      <c r="OZD426" s="31"/>
      <c r="OZE426" s="31"/>
      <c r="OZF426" s="95"/>
      <c r="OZG426" s="31"/>
      <c r="OZH426" s="46"/>
      <c r="OZI426" s="31"/>
      <c r="OZJ426" s="31"/>
      <c r="OZK426" s="31"/>
      <c r="OZL426" s="31"/>
      <c r="OZM426" s="31"/>
      <c r="OZN426" s="118"/>
      <c r="OZO426" s="19"/>
      <c r="OZP426" s="19"/>
      <c r="OZQ426" s="19"/>
      <c r="OZR426" s="31"/>
      <c r="OZS426" s="19"/>
      <c r="OZT426" s="19"/>
      <c r="OZU426" s="31"/>
      <c r="OZV426" s="31"/>
      <c r="OZW426" s="19"/>
      <c r="OZX426" s="19"/>
      <c r="OZY426" s="19"/>
      <c r="OZZ426" s="19"/>
      <c r="PAA426" s="19"/>
      <c r="PAB426" s="19"/>
      <c r="PAC426" s="19"/>
      <c r="PAD426" s="19"/>
      <c r="PAE426" s="19"/>
      <c r="PAF426" s="31"/>
      <c r="PAG426" s="31"/>
      <c r="PAH426" s="31"/>
      <c r="PAI426" s="31"/>
      <c r="PAJ426" s="95"/>
      <c r="PAK426" s="31"/>
      <c r="PAL426" s="46"/>
      <c r="PAM426" s="31"/>
      <c r="PAN426" s="31"/>
      <c r="PAO426" s="31"/>
      <c r="PAP426" s="31"/>
      <c r="PAQ426" s="31"/>
      <c r="PAR426" s="118"/>
      <c r="PAS426" s="19"/>
      <c r="PAT426" s="19"/>
      <c r="PAU426" s="19"/>
      <c r="PAV426" s="31"/>
      <c r="PAW426" s="19"/>
      <c r="PAX426" s="19"/>
      <c r="PAY426" s="31"/>
      <c r="PAZ426" s="31"/>
      <c r="PBA426" s="19"/>
      <c r="PBB426" s="19"/>
      <c r="PBC426" s="19"/>
      <c r="PBD426" s="19"/>
      <c r="PBE426" s="19"/>
      <c r="PBF426" s="19"/>
      <c r="PBG426" s="19"/>
      <c r="PBH426" s="19"/>
      <c r="PBI426" s="19"/>
      <c r="PBJ426" s="31"/>
      <c r="PBK426" s="31"/>
      <c r="PBL426" s="31"/>
      <c r="PBM426" s="31"/>
      <c r="PBN426" s="95"/>
      <c r="PBO426" s="31"/>
      <c r="PBP426" s="46"/>
      <c r="PBQ426" s="31"/>
      <c r="PBR426" s="31"/>
      <c r="PBS426" s="31"/>
      <c r="PBT426" s="31"/>
      <c r="PBU426" s="31"/>
      <c r="PBV426" s="118"/>
      <c r="PBW426" s="19"/>
      <c r="PBX426" s="19"/>
      <c r="PBY426" s="19"/>
      <c r="PBZ426" s="31"/>
      <c r="PCA426" s="19"/>
      <c r="PCB426" s="19"/>
      <c r="PCC426" s="31"/>
      <c r="PCD426" s="31"/>
      <c r="PCE426" s="19"/>
      <c r="PCF426" s="19"/>
      <c r="PCG426" s="19"/>
      <c r="PCH426" s="19"/>
      <c r="PCI426" s="19"/>
      <c r="PCJ426" s="19"/>
      <c r="PCK426" s="19"/>
      <c r="PCL426" s="19"/>
      <c r="PCM426" s="19"/>
      <c r="PCN426" s="31"/>
      <c r="PCO426" s="31"/>
      <c r="PCP426" s="31"/>
      <c r="PCQ426" s="31"/>
      <c r="PCR426" s="95"/>
      <c r="PCS426" s="31"/>
      <c r="PCT426" s="46"/>
      <c r="PCU426" s="31"/>
      <c r="PCV426" s="31"/>
      <c r="PCW426" s="31"/>
      <c r="PCX426" s="31"/>
      <c r="PCY426" s="31"/>
      <c r="PCZ426" s="118"/>
      <c r="PDA426" s="19"/>
      <c r="PDB426" s="19"/>
      <c r="PDC426" s="19"/>
      <c r="PDD426" s="31"/>
      <c r="PDE426" s="19"/>
      <c r="PDF426" s="19"/>
      <c r="PDG426" s="31"/>
      <c r="PDH426" s="31"/>
      <c r="PDI426" s="19"/>
      <c r="PDJ426" s="19"/>
      <c r="PDK426" s="19"/>
      <c r="PDL426" s="19"/>
      <c r="PDM426" s="19"/>
      <c r="PDN426" s="19"/>
      <c r="PDO426" s="19"/>
      <c r="PDP426" s="19"/>
      <c r="PDQ426" s="19"/>
      <c r="PDR426" s="31"/>
      <c r="PDS426" s="31"/>
      <c r="PDT426" s="31"/>
      <c r="PDU426" s="31"/>
      <c r="PDV426" s="95"/>
      <c r="PDW426" s="31"/>
      <c r="PDX426" s="46"/>
      <c r="PDY426" s="31"/>
      <c r="PDZ426" s="31"/>
      <c r="PEA426" s="31"/>
      <c r="PEB426" s="31"/>
      <c r="PEC426" s="31"/>
      <c r="PED426" s="118"/>
      <c r="PEE426" s="19"/>
      <c r="PEF426" s="19"/>
      <c r="PEG426" s="19"/>
      <c r="PEH426" s="31"/>
      <c r="PEI426" s="19"/>
      <c r="PEJ426" s="19"/>
      <c r="PEK426" s="31"/>
      <c r="PEL426" s="31"/>
      <c r="PEM426" s="19"/>
      <c r="PEN426" s="19"/>
      <c r="PEO426" s="19"/>
      <c r="PEP426" s="19"/>
      <c r="PEQ426" s="19"/>
      <c r="PER426" s="19"/>
      <c r="PES426" s="19"/>
      <c r="PET426" s="19"/>
      <c r="PEU426" s="19"/>
      <c r="PEV426" s="31"/>
      <c r="PEW426" s="31"/>
      <c r="PEX426" s="31"/>
      <c r="PEY426" s="31"/>
      <c r="PEZ426" s="95"/>
      <c r="PFA426" s="31"/>
      <c r="PFB426" s="46"/>
      <c r="PFC426" s="31"/>
      <c r="PFD426" s="31"/>
      <c r="PFE426" s="31"/>
      <c r="PFF426" s="31"/>
      <c r="PFG426" s="31"/>
      <c r="PFH426" s="118"/>
      <c r="PFI426" s="19"/>
      <c r="PFJ426" s="19"/>
      <c r="PFK426" s="19"/>
      <c r="PFL426" s="31"/>
      <c r="PFM426" s="19"/>
      <c r="PFN426" s="19"/>
      <c r="PFO426" s="31"/>
      <c r="PFP426" s="31"/>
      <c r="PFQ426" s="19"/>
      <c r="PFR426" s="19"/>
      <c r="PFS426" s="19"/>
      <c r="PFT426" s="19"/>
      <c r="PFU426" s="19"/>
      <c r="PFV426" s="19"/>
      <c r="PFW426" s="19"/>
      <c r="PFX426" s="19"/>
      <c r="PFY426" s="19"/>
      <c r="PFZ426" s="31"/>
      <c r="PGA426" s="31"/>
      <c r="PGB426" s="31"/>
      <c r="PGC426" s="31"/>
      <c r="PGD426" s="95"/>
      <c r="PGE426" s="31"/>
      <c r="PGF426" s="46"/>
      <c r="PGG426" s="31"/>
      <c r="PGH426" s="31"/>
      <c r="PGI426" s="31"/>
      <c r="PGJ426" s="31"/>
      <c r="PGK426" s="31"/>
      <c r="PGL426" s="118"/>
      <c r="PGM426" s="19"/>
      <c r="PGN426" s="19"/>
      <c r="PGO426" s="19"/>
      <c r="PGP426" s="31"/>
      <c r="PGQ426" s="19"/>
      <c r="PGR426" s="19"/>
      <c r="PGS426" s="31"/>
      <c r="PGT426" s="31"/>
      <c r="PGU426" s="19"/>
      <c r="PGV426" s="19"/>
      <c r="PGW426" s="19"/>
      <c r="PGX426" s="19"/>
      <c r="PGY426" s="19"/>
      <c r="PGZ426" s="19"/>
      <c r="PHA426" s="19"/>
      <c r="PHB426" s="19"/>
      <c r="PHC426" s="19"/>
      <c r="PHD426" s="31"/>
      <c r="PHE426" s="31"/>
      <c r="PHF426" s="31"/>
      <c r="PHG426" s="31"/>
      <c r="PHH426" s="95"/>
      <c r="PHI426" s="31"/>
      <c r="PHJ426" s="46"/>
      <c r="PHK426" s="31"/>
      <c r="PHL426" s="31"/>
      <c r="PHM426" s="31"/>
      <c r="PHN426" s="31"/>
      <c r="PHO426" s="31"/>
      <c r="PHP426" s="118"/>
      <c r="PHQ426" s="19"/>
      <c r="PHR426" s="19"/>
      <c r="PHS426" s="19"/>
      <c r="PHT426" s="31"/>
      <c r="PHU426" s="19"/>
      <c r="PHV426" s="19"/>
      <c r="PHW426" s="31"/>
      <c r="PHX426" s="31"/>
      <c r="PHY426" s="19"/>
      <c r="PHZ426" s="19"/>
      <c r="PIA426" s="19"/>
      <c r="PIB426" s="19"/>
      <c r="PIC426" s="19"/>
      <c r="PID426" s="19"/>
      <c r="PIE426" s="19"/>
      <c r="PIF426" s="19"/>
      <c r="PIG426" s="19"/>
      <c r="PIH426" s="31"/>
      <c r="PII426" s="31"/>
      <c r="PIJ426" s="31"/>
      <c r="PIK426" s="31"/>
      <c r="PIL426" s="95"/>
      <c r="PIM426" s="31"/>
      <c r="PIN426" s="46"/>
      <c r="PIO426" s="31"/>
      <c r="PIP426" s="31"/>
      <c r="PIQ426" s="31"/>
      <c r="PIR426" s="31"/>
      <c r="PIS426" s="31"/>
      <c r="PIT426" s="118"/>
      <c r="PIU426" s="19"/>
      <c r="PIV426" s="19"/>
      <c r="PIW426" s="19"/>
      <c r="PIX426" s="31"/>
      <c r="PIY426" s="19"/>
      <c r="PIZ426" s="19"/>
      <c r="PJA426" s="31"/>
      <c r="PJB426" s="31"/>
      <c r="PJC426" s="19"/>
      <c r="PJD426" s="19"/>
      <c r="PJE426" s="19"/>
      <c r="PJF426" s="19"/>
      <c r="PJG426" s="19"/>
      <c r="PJH426" s="19"/>
      <c r="PJI426" s="19"/>
      <c r="PJJ426" s="19"/>
      <c r="PJK426" s="19"/>
      <c r="PJL426" s="31"/>
      <c r="PJM426" s="31"/>
      <c r="PJN426" s="31"/>
      <c r="PJO426" s="31"/>
      <c r="PJP426" s="95"/>
      <c r="PJQ426" s="31"/>
      <c r="PJR426" s="46"/>
      <c r="PJS426" s="31"/>
      <c r="PJT426" s="31"/>
      <c r="PJU426" s="31"/>
      <c r="PJV426" s="31"/>
      <c r="PJW426" s="31"/>
      <c r="PJX426" s="118"/>
      <c r="PJY426" s="19"/>
      <c r="PJZ426" s="19"/>
      <c r="PKA426" s="19"/>
      <c r="PKB426" s="31"/>
      <c r="PKC426" s="19"/>
      <c r="PKD426" s="19"/>
      <c r="PKE426" s="31"/>
      <c r="PKF426" s="31"/>
      <c r="PKG426" s="19"/>
      <c r="PKH426" s="19"/>
      <c r="PKI426" s="19"/>
      <c r="PKJ426" s="19"/>
      <c r="PKK426" s="19"/>
      <c r="PKL426" s="19"/>
      <c r="PKM426" s="19"/>
      <c r="PKN426" s="19"/>
      <c r="PKO426" s="19"/>
      <c r="PKP426" s="31"/>
      <c r="PKQ426" s="31"/>
      <c r="PKR426" s="31"/>
      <c r="PKS426" s="31"/>
      <c r="PKT426" s="95"/>
      <c r="PKU426" s="31"/>
      <c r="PKV426" s="46"/>
      <c r="PKW426" s="31"/>
      <c r="PKX426" s="31"/>
      <c r="PKY426" s="31"/>
      <c r="PKZ426" s="31"/>
      <c r="PLA426" s="31"/>
      <c r="PLB426" s="118"/>
      <c r="PLC426" s="19"/>
      <c r="PLD426" s="19"/>
      <c r="PLE426" s="19"/>
      <c r="PLF426" s="31"/>
      <c r="PLG426" s="19"/>
      <c r="PLH426" s="19"/>
      <c r="PLI426" s="31"/>
      <c r="PLJ426" s="31"/>
      <c r="PLK426" s="19"/>
      <c r="PLL426" s="19"/>
      <c r="PLM426" s="19"/>
      <c r="PLN426" s="19"/>
      <c r="PLO426" s="19"/>
      <c r="PLP426" s="19"/>
      <c r="PLQ426" s="19"/>
      <c r="PLR426" s="19"/>
      <c r="PLS426" s="19"/>
      <c r="PLT426" s="31"/>
      <c r="PLU426" s="31"/>
      <c r="PLV426" s="31"/>
      <c r="PLW426" s="31"/>
      <c r="PLX426" s="95"/>
      <c r="PLY426" s="31"/>
      <c r="PLZ426" s="46"/>
      <c r="PMA426" s="31"/>
      <c r="PMB426" s="31"/>
      <c r="PMC426" s="31"/>
      <c r="PMD426" s="31"/>
      <c r="PME426" s="31"/>
      <c r="PMF426" s="118"/>
      <c r="PMG426" s="19"/>
      <c r="PMH426" s="19"/>
      <c r="PMI426" s="19"/>
      <c r="PMJ426" s="31"/>
      <c r="PMK426" s="19"/>
      <c r="PML426" s="19"/>
      <c r="PMM426" s="31"/>
      <c r="PMN426" s="31"/>
      <c r="PMO426" s="19"/>
      <c r="PMP426" s="19"/>
      <c r="PMQ426" s="19"/>
      <c r="PMR426" s="19"/>
      <c r="PMS426" s="19"/>
      <c r="PMT426" s="19"/>
      <c r="PMU426" s="19"/>
      <c r="PMV426" s="19"/>
      <c r="PMW426" s="19"/>
      <c r="PMX426" s="31"/>
      <c r="PMY426" s="31"/>
      <c r="PMZ426" s="31"/>
      <c r="PNA426" s="31"/>
      <c r="PNB426" s="95"/>
      <c r="PNC426" s="31"/>
      <c r="PND426" s="46"/>
      <c r="PNE426" s="31"/>
      <c r="PNF426" s="31"/>
      <c r="PNG426" s="31"/>
      <c r="PNH426" s="31"/>
      <c r="PNI426" s="31"/>
      <c r="PNJ426" s="118"/>
      <c r="PNK426" s="19"/>
      <c r="PNL426" s="19"/>
      <c r="PNM426" s="19"/>
      <c r="PNN426" s="31"/>
      <c r="PNO426" s="19"/>
      <c r="PNP426" s="19"/>
      <c r="PNQ426" s="31"/>
      <c r="PNR426" s="31"/>
      <c r="PNS426" s="19"/>
      <c r="PNT426" s="19"/>
      <c r="PNU426" s="19"/>
      <c r="PNV426" s="19"/>
      <c r="PNW426" s="19"/>
      <c r="PNX426" s="19"/>
      <c r="PNY426" s="19"/>
      <c r="PNZ426" s="19"/>
      <c r="POA426" s="19"/>
      <c r="POB426" s="31"/>
      <c r="POC426" s="31"/>
      <c r="POD426" s="31"/>
      <c r="POE426" s="31"/>
      <c r="POF426" s="95"/>
      <c r="POG426" s="31"/>
      <c r="POH426" s="46"/>
      <c r="POI426" s="31"/>
      <c r="POJ426" s="31"/>
      <c r="POK426" s="31"/>
      <c r="POL426" s="31"/>
      <c r="POM426" s="31"/>
      <c r="PON426" s="118"/>
      <c r="POO426" s="19"/>
      <c r="POP426" s="19"/>
      <c r="POQ426" s="19"/>
      <c r="POR426" s="31"/>
      <c r="POS426" s="19"/>
      <c r="POT426" s="19"/>
      <c r="POU426" s="31"/>
      <c r="POV426" s="31"/>
      <c r="POW426" s="19"/>
      <c r="POX426" s="19"/>
      <c r="POY426" s="19"/>
      <c r="POZ426" s="19"/>
      <c r="PPA426" s="19"/>
      <c r="PPB426" s="19"/>
      <c r="PPC426" s="19"/>
      <c r="PPD426" s="19"/>
      <c r="PPE426" s="19"/>
      <c r="PPF426" s="31"/>
      <c r="PPG426" s="31"/>
      <c r="PPH426" s="31"/>
      <c r="PPI426" s="31"/>
      <c r="PPJ426" s="95"/>
      <c r="PPK426" s="31"/>
      <c r="PPL426" s="46"/>
      <c r="PPM426" s="31"/>
      <c r="PPN426" s="31"/>
      <c r="PPO426" s="31"/>
      <c r="PPP426" s="31"/>
      <c r="PPQ426" s="31"/>
      <c r="PPR426" s="118"/>
      <c r="PPS426" s="19"/>
      <c r="PPT426" s="19"/>
      <c r="PPU426" s="19"/>
      <c r="PPV426" s="31"/>
      <c r="PPW426" s="19"/>
      <c r="PPX426" s="19"/>
      <c r="PPY426" s="31"/>
      <c r="PPZ426" s="31"/>
      <c r="PQA426" s="19"/>
      <c r="PQB426" s="19"/>
      <c r="PQC426" s="19"/>
      <c r="PQD426" s="19"/>
      <c r="PQE426" s="19"/>
      <c r="PQF426" s="19"/>
      <c r="PQG426" s="19"/>
      <c r="PQH426" s="19"/>
      <c r="PQI426" s="19"/>
      <c r="PQJ426" s="31"/>
      <c r="PQK426" s="31"/>
      <c r="PQL426" s="31"/>
      <c r="PQM426" s="31"/>
      <c r="PQN426" s="95"/>
      <c r="PQO426" s="31"/>
      <c r="PQP426" s="46"/>
      <c r="PQQ426" s="31"/>
      <c r="PQR426" s="31"/>
      <c r="PQS426" s="31"/>
      <c r="PQT426" s="31"/>
      <c r="PQU426" s="31"/>
      <c r="PQV426" s="118"/>
      <c r="PQW426" s="19"/>
      <c r="PQX426" s="19"/>
      <c r="PQY426" s="19"/>
      <c r="PQZ426" s="31"/>
      <c r="PRA426" s="19"/>
      <c r="PRB426" s="19"/>
      <c r="PRC426" s="31"/>
      <c r="PRD426" s="31"/>
      <c r="PRE426" s="19"/>
      <c r="PRF426" s="19"/>
      <c r="PRG426" s="19"/>
      <c r="PRH426" s="19"/>
      <c r="PRI426" s="19"/>
      <c r="PRJ426" s="19"/>
      <c r="PRK426" s="19"/>
      <c r="PRL426" s="19"/>
      <c r="PRM426" s="19"/>
      <c r="PRN426" s="31"/>
      <c r="PRO426" s="31"/>
      <c r="PRP426" s="31"/>
      <c r="PRQ426" s="31"/>
      <c r="PRR426" s="95"/>
      <c r="PRS426" s="31"/>
      <c r="PRT426" s="46"/>
      <c r="PRU426" s="31"/>
      <c r="PRV426" s="31"/>
      <c r="PRW426" s="31"/>
      <c r="PRX426" s="31"/>
      <c r="PRY426" s="31"/>
      <c r="PRZ426" s="118"/>
      <c r="PSA426" s="19"/>
      <c r="PSB426" s="19"/>
      <c r="PSC426" s="19"/>
      <c r="PSD426" s="31"/>
      <c r="PSE426" s="19"/>
      <c r="PSF426" s="19"/>
      <c r="PSG426" s="31"/>
      <c r="PSH426" s="31"/>
      <c r="PSI426" s="19"/>
      <c r="PSJ426" s="19"/>
      <c r="PSK426" s="19"/>
      <c r="PSL426" s="19"/>
      <c r="PSM426" s="19"/>
      <c r="PSN426" s="19"/>
      <c r="PSO426" s="19"/>
      <c r="PSP426" s="19"/>
      <c r="PSQ426" s="19"/>
      <c r="PSR426" s="31"/>
      <c r="PSS426" s="31"/>
      <c r="PST426" s="31"/>
      <c r="PSU426" s="31"/>
      <c r="PSV426" s="95"/>
      <c r="PSW426" s="31"/>
      <c r="PSX426" s="46"/>
      <c r="PSY426" s="31"/>
      <c r="PSZ426" s="31"/>
      <c r="PTA426" s="31"/>
      <c r="PTB426" s="31"/>
      <c r="PTC426" s="31"/>
      <c r="PTD426" s="118"/>
      <c r="PTE426" s="19"/>
      <c r="PTF426" s="19"/>
      <c r="PTG426" s="19"/>
      <c r="PTH426" s="31"/>
      <c r="PTI426" s="19"/>
      <c r="PTJ426" s="19"/>
      <c r="PTK426" s="31"/>
      <c r="PTL426" s="31"/>
      <c r="PTM426" s="19"/>
      <c r="PTN426" s="19"/>
      <c r="PTO426" s="19"/>
      <c r="PTP426" s="19"/>
      <c r="PTQ426" s="19"/>
      <c r="PTR426" s="19"/>
      <c r="PTS426" s="19"/>
      <c r="PTT426" s="19"/>
      <c r="PTU426" s="19"/>
      <c r="PTV426" s="31"/>
      <c r="PTW426" s="31"/>
      <c r="PTX426" s="31"/>
      <c r="PTY426" s="31"/>
      <c r="PTZ426" s="95"/>
      <c r="PUA426" s="31"/>
      <c r="PUB426" s="46"/>
      <c r="PUC426" s="31"/>
      <c r="PUD426" s="31"/>
      <c r="PUE426" s="31"/>
      <c r="PUF426" s="31"/>
      <c r="PUG426" s="31"/>
      <c r="PUH426" s="118"/>
      <c r="PUI426" s="19"/>
      <c r="PUJ426" s="19"/>
      <c r="PUK426" s="19"/>
      <c r="PUL426" s="31"/>
      <c r="PUM426" s="19"/>
      <c r="PUN426" s="19"/>
      <c r="PUO426" s="31"/>
      <c r="PUP426" s="31"/>
      <c r="PUQ426" s="19"/>
      <c r="PUR426" s="19"/>
      <c r="PUS426" s="19"/>
      <c r="PUT426" s="19"/>
      <c r="PUU426" s="19"/>
      <c r="PUV426" s="19"/>
      <c r="PUW426" s="19"/>
      <c r="PUX426" s="19"/>
      <c r="PUY426" s="19"/>
      <c r="PUZ426" s="31"/>
      <c r="PVA426" s="31"/>
      <c r="PVB426" s="31"/>
      <c r="PVC426" s="31"/>
      <c r="PVD426" s="95"/>
      <c r="PVE426" s="31"/>
      <c r="PVF426" s="46"/>
      <c r="PVG426" s="31"/>
      <c r="PVH426" s="31"/>
      <c r="PVI426" s="31"/>
      <c r="PVJ426" s="31"/>
      <c r="PVK426" s="31"/>
      <c r="PVL426" s="118"/>
      <c r="PVM426" s="19"/>
      <c r="PVN426" s="19"/>
      <c r="PVO426" s="19"/>
      <c r="PVP426" s="31"/>
      <c r="PVQ426" s="19"/>
      <c r="PVR426" s="19"/>
      <c r="PVS426" s="31"/>
      <c r="PVT426" s="31"/>
      <c r="PVU426" s="19"/>
      <c r="PVV426" s="19"/>
      <c r="PVW426" s="19"/>
      <c r="PVX426" s="19"/>
      <c r="PVY426" s="19"/>
      <c r="PVZ426" s="19"/>
      <c r="PWA426" s="19"/>
      <c r="PWB426" s="19"/>
      <c r="PWC426" s="19"/>
      <c r="PWD426" s="31"/>
      <c r="PWE426" s="31"/>
      <c r="PWF426" s="31"/>
      <c r="PWG426" s="31"/>
      <c r="PWH426" s="95"/>
      <c r="PWI426" s="31"/>
      <c r="PWJ426" s="46"/>
      <c r="PWK426" s="31"/>
      <c r="PWL426" s="31"/>
      <c r="PWM426" s="31"/>
      <c r="PWN426" s="31"/>
      <c r="PWO426" s="31"/>
      <c r="PWP426" s="118"/>
      <c r="PWQ426" s="19"/>
      <c r="PWR426" s="19"/>
      <c r="PWS426" s="19"/>
      <c r="PWT426" s="31"/>
      <c r="PWU426" s="19"/>
      <c r="PWV426" s="19"/>
      <c r="PWW426" s="31"/>
      <c r="PWX426" s="31"/>
      <c r="PWY426" s="19"/>
      <c r="PWZ426" s="19"/>
      <c r="PXA426" s="19"/>
      <c r="PXB426" s="19"/>
      <c r="PXC426" s="19"/>
      <c r="PXD426" s="19"/>
      <c r="PXE426" s="19"/>
      <c r="PXF426" s="19"/>
      <c r="PXG426" s="19"/>
      <c r="PXH426" s="31"/>
      <c r="PXI426" s="31"/>
      <c r="PXJ426" s="31"/>
      <c r="PXK426" s="31"/>
      <c r="PXL426" s="95"/>
      <c r="PXM426" s="31"/>
      <c r="PXN426" s="46"/>
      <c r="PXO426" s="31"/>
      <c r="PXP426" s="31"/>
      <c r="PXQ426" s="31"/>
      <c r="PXR426" s="31"/>
      <c r="PXS426" s="31"/>
      <c r="PXT426" s="118"/>
      <c r="PXU426" s="19"/>
      <c r="PXV426" s="19"/>
      <c r="PXW426" s="19"/>
      <c r="PXX426" s="31"/>
      <c r="PXY426" s="19"/>
      <c r="PXZ426" s="19"/>
      <c r="PYA426" s="31"/>
      <c r="PYB426" s="31"/>
      <c r="PYC426" s="19"/>
      <c r="PYD426" s="19"/>
      <c r="PYE426" s="19"/>
      <c r="PYF426" s="19"/>
      <c r="PYG426" s="19"/>
      <c r="PYH426" s="19"/>
      <c r="PYI426" s="19"/>
      <c r="PYJ426" s="19"/>
      <c r="PYK426" s="19"/>
      <c r="PYL426" s="31"/>
      <c r="PYM426" s="31"/>
      <c r="PYN426" s="31"/>
      <c r="PYO426" s="31"/>
      <c r="PYP426" s="95"/>
      <c r="PYQ426" s="31"/>
      <c r="PYR426" s="46"/>
      <c r="PYS426" s="31"/>
      <c r="PYT426" s="31"/>
      <c r="PYU426" s="31"/>
      <c r="PYV426" s="31"/>
      <c r="PYW426" s="31"/>
      <c r="PYX426" s="118"/>
      <c r="PYY426" s="19"/>
      <c r="PYZ426" s="19"/>
      <c r="PZA426" s="19"/>
      <c r="PZB426" s="31"/>
      <c r="PZC426" s="19"/>
      <c r="PZD426" s="19"/>
      <c r="PZE426" s="31"/>
      <c r="PZF426" s="31"/>
      <c r="PZG426" s="19"/>
      <c r="PZH426" s="19"/>
      <c r="PZI426" s="19"/>
      <c r="PZJ426" s="19"/>
      <c r="PZK426" s="19"/>
      <c r="PZL426" s="19"/>
      <c r="PZM426" s="19"/>
      <c r="PZN426" s="19"/>
      <c r="PZO426" s="19"/>
      <c r="PZP426" s="31"/>
      <c r="PZQ426" s="31"/>
      <c r="PZR426" s="31"/>
      <c r="PZS426" s="31"/>
      <c r="PZT426" s="95"/>
      <c r="PZU426" s="31"/>
      <c r="PZV426" s="46"/>
      <c r="PZW426" s="31"/>
      <c r="PZX426" s="31"/>
      <c r="PZY426" s="31"/>
      <c r="PZZ426" s="31"/>
      <c r="QAA426" s="31"/>
      <c r="QAB426" s="118"/>
      <c r="QAC426" s="19"/>
      <c r="QAD426" s="19"/>
      <c r="QAE426" s="19"/>
      <c r="QAF426" s="31"/>
      <c r="QAG426" s="19"/>
      <c r="QAH426" s="19"/>
      <c r="QAI426" s="31"/>
      <c r="QAJ426" s="31"/>
      <c r="QAK426" s="19"/>
      <c r="QAL426" s="19"/>
      <c r="QAM426" s="19"/>
      <c r="QAN426" s="19"/>
      <c r="QAO426" s="19"/>
      <c r="QAP426" s="19"/>
      <c r="QAQ426" s="19"/>
      <c r="QAR426" s="19"/>
      <c r="QAS426" s="19"/>
      <c r="QAT426" s="31"/>
      <c r="QAU426" s="31"/>
      <c r="QAV426" s="31"/>
      <c r="QAW426" s="31"/>
      <c r="QAX426" s="95"/>
      <c r="QAY426" s="31"/>
      <c r="QAZ426" s="46"/>
      <c r="QBA426" s="31"/>
      <c r="QBB426" s="31"/>
      <c r="QBC426" s="31"/>
      <c r="QBD426" s="31"/>
      <c r="QBE426" s="31"/>
      <c r="QBF426" s="118"/>
      <c r="QBG426" s="19"/>
      <c r="QBH426" s="19"/>
      <c r="QBI426" s="19"/>
      <c r="QBJ426" s="31"/>
      <c r="QBK426" s="19"/>
      <c r="QBL426" s="19"/>
      <c r="QBM426" s="31"/>
      <c r="QBN426" s="31"/>
      <c r="QBO426" s="19"/>
      <c r="QBP426" s="19"/>
      <c r="QBQ426" s="19"/>
      <c r="QBR426" s="19"/>
      <c r="QBS426" s="19"/>
      <c r="QBT426" s="19"/>
      <c r="QBU426" s="19"/>
      <c r="QBV426" s="19"/>
      <c r="QBW426" s="19"/>
      <c r="QBX426" s="31"/>
      <c r="QBY426" s="31"/>
      <c r="QBZ426" s="31"/>
      <c r="QCA426" s="31"/>
      <c r="QCB426" s="95"/>
      <c r="QCC426" s="31"/>
      <c r="QCD426" s="46"/>
      <c r="QCE426" s="31"/>
      <c r="QCF426" s="31"/>
      <c r="QCG426" s="31"/>
      <c r="QCH426" s="31"/>
      <c r="QCI426" s="31"/>
      <c r="QCJ426" s="118"/>
      <c r="QCK426" s="19"/>
      <c r="QCL426" s="19"/>
      <c r="QCM426" s="19"/>
      <c r="QCN426" s="31"/>
      <c r="QCO426" s="19"/>
      <c r="QCP426" s="19"/>
      <c r="QCQ426" s="31"/>
      <c r="QCR426" s="31"/>
      <c r="QCS426" s="19"/>
      <c r="QCT426" s="19"/>
      <c r="QCU426" s="19"/>
      <c r="QCV426" s="19"/>
      <c r="QCW426" s="19"/>
      <c r="QCX426" s="19"/>
      <c r="QCY426" s="19"/>
      <c r="QCZ426" s="19"/>
      <c r="QDA426" s="19"/>
      <c r="QDB426" s="31"/>
      <c r="QDC426" s="31"/>
      <c r="QDD426" s="31"/>
      <c r="QDE426" s="31"/>
      <c r="QDF426" s="95"/>
      <c r="QDG426" s="31"/>
      <c r="QDH426" s="46"/>
      <c r="QDI426" s="31"/>
      <c r="QDJ426" s="31"/>
      <c r="QDK426" s="31"/>
      <c r="QDL426" s="31"/>
      <c r="QDM426" s="31"/>
      <c r="QDN426" s="118"/>
      <c r="QDO426" s="19"/>
      <c r="QDP426" s="19"/>
      <c r="QDQ426" s="19"/>
      <c r="QDR426" s="31"/>
      <c r="QDS426" s="19"/>
      <c r="QDT426" s="19"/>
      <c r="QDU426" s="31"/>
      <c r="QDV426" s="31"/>
      <c r="QDW426" s="19"/>
      <c r="QDX426" s="19"/>
      <c r="QDY426" s="19"/>
      <c r="QDZ426" s="19"/>
      <c r="QEA426" s="19"/>
      <c r="QEB426" s="19"/>
      <c r="QEC426" s="19"/>
      <c r="QED426" s="19"/>
      <c r="QEE426" s="19"/>
      <c r="QEF426" s="31"/>
      <c r="QEG426" s="31"/>
      <c r="QEH426" s="31"/>
      <c r="QEI426" s="31"/>
      <c r="QEJ426" s="95"/>
      <c r="QEK426" s="31"/>
      <c r="QEL426" s="46"/>
      <c r="QEM426" s="31"/>
      <c r="QEN426" s="31"/>
      <c r="QEO426" s="31"/>
      <c r="QEP426" s="31"/>
      <c r="QEQ426" s="31"/>
      <c r="QER426" s="118"/>
      <c r="QES426" s="19"/>
      <c r="QET426" s="19"/>
      <c r="QEU426" s="19"/>
      <c r="QEV426" s="31"/>
      <c r="QEW426" s="19"/>
      <c r="QEX426" s="19"/>
      <c r="QEY426" s="31"/>
      <c r="QEZ426" s="31"/>
      <c r="QFA426" s="19"/>
      <c r="QFB426" s="19"/>
      <c r="QFC426" s="19"/>
      <c r="QFD426" s="19"/>
      <c r="QFE426" s="19"/>
      <c r="QFF426" s="19"/>
      <c r="QFG426" s="19"/>
      <c r="QFH426" s="19"/>
      <c r="QFI426" s="19"/>
      <c r="QFJ426" s="31"/>
      <c r="QFK426" s="31"/>
      <c r="QFL426" s="31"/>
      <c r="QFM426" s="31"/>
      <c r="QFN426" s="95"/>
      <c r="QFO426" s="31"/>
      <c r="QFP426" s="46"/>
      <c r="QFQ426" s="31"/>
      <c r="QFR426" s="31"/>
      <c r="QFS426" s="31"/>
      <c r="QFT426" s="31"/>
      <c r="QFU426" s="31"/>
      <c r="QFV426" s="118"/>
      <c r="QFW426" s="19"/>
      <c r="QFX426" s="19"/>
      <c r="QFY426" s="19"/>
      <c r="QFZ426" s="31"/>
      <c r="QGA426" s="19"/>
      <c r="QGB426" s="19"/>
      <c r="QGC426" s="31"/>
      <c r="QGD426" s="31"/>
      <c r="QGE426" s="19"/>
      <c r="QGF426" s="19"/>
      <c r="QGG426" s="19"/>
      <c r="QGH426" s="19"/>
      <c r="QGI426" s="19"/>
      <c r="QGJ426" s="19"/>
      <c r="QGK426" s="19"/>
      <c r="QGL426" s="19"/>
      <c r="QGM426" s="19"/>
      <c r="QGN426" s="31"/>
      <c r="QGO426" s="31"/>
      <c r="QGP426" s="31"/>
      <c r="QGQ426" s="31"/>
      <c r="QGR426" s="95"/>
      <c r="QGS426" s="31"/>
      <c r="QGT426" s="46"/>
      <c r="QGU426" s="31"/>
      <c r="QGV426" s="31"/>
      <c r="QGW426" s="31"/>
      <c r="QGX426" s="31"/>
      <c r="QGY426" s="31"/>
      <c r="QGZ426" s="118"/>
      <c r="QHA426" s="19"/>
      <c r="QHB426" s="19"/>
      <c r="QHC426" s="19"/>
      <c r="QHD426" s="31"/>
      <c r="QHE426" s="19"/>
      <c r="QHF426" s="19"/>
      <c r="QHG426" s="31"/>
      <c r="QHH426" s="31"/>
      <c r="QHI426" s="19"/>
      <c r="QHJ426" s="19"/>
      <c r="QHK426" s="19"/>
      <c r="QHL426" s="19"/>
      <c r="QHM426" s="19"/>
      <c r="QHN426" s="19"/>
      <c r="QHO426" s="19"/>
      <c r="QHP426" s="19"/>
      <c r="QHQ426" s="19"/>
      <c r="QHR426" s="31"/>
      <c r="QHS426" s="31"/>
      <c r="QHT426" s="31"/>
      <c r="QHU426" s="31"/>
      <c r="QHV426" s="95"/>
      <c r="QHW426" s="31"/>
      <c r="QHX426" s="46"/>
      <c r="QHY426" s="31"/>
      <c r="QHZ426" s="31"/>
      <c r="QIA426" s="31"/>
      <c r="QIB426" s="31"/>
      <c r="QIC426" s="31"/>
      <c r="QID426" s="118"/>
      <c r="QIE426" s="19"/>
      <c r="QIF426" s="19"/>
      <c r="QIG426" s="19"/>
      <c r="QIH426" s="31"/>
      <c r="QII426" s="19"/>
      <c r="QIJ426" s="19"/>
      <c r="QIK426" s="31"/>
      <c r="QIL426" s="31"/>
      <c r="QIM426" s="19"/>
      <c r="QIN426" s="19"/>
      <c r="QIO426" s="19"/>
      <c r="QIP426" s="19"/>
      <c r="QIQ426" s="19"/>
      <c r="QIR426" s="19"/>
      <c r="QIS426" s="19"/>
      <c r="QIT426" s="19"/>
      <c r="QIU426" s="19"/>
      <c r="QIV426" s="31"/>
      <c r="QIW426" s="31"/>
      <c r="QIX426" s="31"/>
      <c r="QIY426" s="31"/>
      <c r="QIZ426" s="95"/>
      <c r="QJA426" s="31"/>
      <c r="QJB426" s="46"/>
      <c r="QJC426" s="31"/>
      <c r="QJD426" s="31"/>
      <c r="QJE426" s="31"/>
      <c r="QJF426" s="31"/>
      <c r="QJG426" s="31"/>
      <c r="QJH426" s="118"/>
      <c r="QJI426" s="19"/>
      <c r="QJJ426" s="19"/>
      <c r="QJK426" s="19"/>
      <c r="QJL426" s="31"/>
      <c r="QJM426" s="19"/>
      <c r="QJN426" s="19"/>
      <c r="QJO426" s="31"/>
      <c r="QJP426" s="31"/>
      <c r="QJQ426" s="19"/>
      <c r="QJR426" s="19"/>
      <c r="QJS426" s="19"/>
      <c r="QJT426" s="19"/>
      <c r="QJU426" s="19"/>
      <c r="QJV426" s="19"/>
      <c r="QJW426" s="19"/>
      <c r="QJX426" s="19"/>
      <c r="QJY426" s="19"/>
      <c r="QJZ426" s="31"/>
      <c r="QKA426" s="31"/>
      <c r="QKB426" s="31"/>
      <c r="QKC426" s="31"/>
      <c r="QKD426" s="95"/>
      <c r="QKE426" s="31"/>
      <c r="QKF426" s="46"/>
      <c r="QKG426" s="31"/>
      <c r="QKH426" s="31"/>
      <c r="QKI426" s="31"/>
      <c r="QKJ426" s="31"/>
      <c r="QKK426" s="31"/>
      <c r="QKL426" s="118"/>
      <c r="QKM426" s="19"/>
      <c r="QKN426" s="19"/>
      <c r="QKO426" s="19"/>
      <c r="QKP426" s="31"/>
      <c r="QKQ426" s="19"/>
      <c r="QKR426" s="19"/>
      <c r="QKS426" s="31"/>
      <c r="QKT426" s="31"/>
      <c r="QKU426" s="19"/>
      <c r="QKV426" s="19"/>
      <c r="QKW426" s="19"/>
      <c r="QKX426" s="19"/>
      <c r="QKY426" s="19"/>
      <c r="QKZ426" s="19"/>
      <c r="QLA426" s="19"/>
      <c r="QLB426" s="19"/>
      <c r="QLC426" s="19"/>
      <c r="QLD426" s="31"/>
      <c r="QLE426" s="31"/>
      <c r="QLF426" s="31"/>
      <c r="QLG426" s="31"/>
      <c r="QLH426" s="95"/>
      <c r="QLI426" s="31"/>
      <c r="QLJ426" s="46"/>
      <c r="QLK426" s="31"/>
      <c r="QLL426" s="31"/>
      <c r="QLM426" s="31"/>
      <c r="QLN426" s="31"/>
      <c r="QLO426" s="31"/>
      <c r="QLP426" s="118"/>
      <c r="QLQ426" s="19"/>
      <c r="QLR426" s="19"/>
      <c r="QLS426" s="19"/>
      <c r="QLT426" s="31"/>
      <c r="QLU426" s="19"/>
      <c r="QLV426" s="19"/>
      <c r="QLW426" s="31"/>
      <c r="QLX426" s="31"/>
      <c r="QLY426" s="19"/>
      <c r="QLZ426" s="19"/>
      <c r="QMA426" s="19"/>
      <c r="QMB426" s="19"/>
      <c r="QMC426" s="19"/>
      <c r="QMD426" s="19"/>
      <c r="QME426" s="19"/>
      <c r="QMF426" s="19"/>
      <c r="QMG426" s="19"/>
      <c r="QMH426" s="31"/>
      <c r="QMI426" s="31"/>
      <c r="QMJ426" s="31"/>
      <c r="QMK426" s="31"/>
      <c r="QML426" s="95"/>
      <c r="QMM426" s="31"/>
      <c r="QMN426" s="46"/>
      <c r="QMO426" s="31"/>
      <c r="QMP426" s="31"/>
      <c r="QMQ426" s="31"/>
      <c r="QMR426" s="31"/>
      <c r="QMS426" s="31"/>
      <c r="QMT426" s="118"/>
      <c r="QMU426" s="19"/>
      <c r="QMV426" s="19"/>
      <c r="QMW426" s="19"/>
      <c r="QMX426" s="31"/>
      <c r="QMY426" s="19"/>
      <c r="QMZ426" s="19"/>
      <c r="QNA426" s="31"/>
      <c r="QNB426" s="31"/>
      <c r="QNC426" s="19"/>
      <c r="QND426" s="19"/>
      <c r="QNE426" s="19"/>
      <c r="QNF426" s="19"/>
      <c r="QNG426" s="19"/>
      <c r="QNH426" s="19"/>
      <c r="QNI426" s="19"/>
      <c r="QNJ426" s="19"/>
      <c r="QNK426" s="19"/>
      <c r="QNL426" s="31"/>
      <c r="QNM426" s="31"/>
      <c r="QNN426" s="31"/>
      <c r="QNO426" s="31"/>
      <c r="QNP426" s="95"/>
      <c r="QNQ426" s="31"/>
      <c r="QNR426" s="46"/>
      <c r="QNS426" s="31"/>
      <c r="QNT426" s="31"/>
      <c r="QNU426" s="31"/>
      <c r="QNV426" s="31"/>
      <c r="QNW426" s="31"/>
      <c r="QNX426" s="118"/>
      <c r="QNY426" s="19"/>
      <c r="QNZ426" s="19"/>
      <c r="QOA426" s="19"/>
      <c r="QOB426" s="31"/>
      <c r="QOC426" s="19"/>
      <c r="QOD426" s="19"/>
      <c r="QOE426" s="31"/>
      <c r="QOF426" s="31"/>
      <c r="QOG426" s="19"/>
      <c r="QOH426" s="19"/>
      <c r="QOI426" s="19"/>
      <c r="QOJ426" s="19"/>
      <c r="QOK426" s="19"/>
      <c r="QOL426" s="19"/>
      <c r="QOM426" s="19"/>
      <c r="QON426" s="19"/>
      <c r="QOO426" s="19"/>
      <c r="QOP426" s="31"/>
      <c r="QOQ426" s="31"/>
      <c r="QOR426" s="31"/>
      <c r="QOS426" s="31"/>
      <c r="QOT426" s="95"/>
      <c r="QOU426" s="31"/>
      <c r="QOV426" s="46"/>
      <c r="QOW426" s="31"/>
      <c r="QOX426" s="31"/>
      <c r="QOY426" s="31"/>
      <c r="QOZ426" s="31"/>
      <c r="QPA426" s="31"/>
      <c r="QPB426" s="118"/>
      <c r="QPC426" s="19"/>
      <c r="QPD426" s="19"/>
      <c r="QPE426" s="19"/>
      <c r="QPF426" s="31"/>
      <c r="QPG426" s="19"/>
      <c r="QPH426" s="19"/>
      <c r="QPI426" s="31"/>
      <c r="QPJ426" s="31"/>
      <c r="QPK426" s="19"/>
      <c r="QPL426" s="19"/>
      <c r="QPM426" s="19"/>
      <c r="QPN426" s="19"/>
      <c r="QPO426" s="19"/>
      <c r="QPP426" s="19"/>
      <c r="QPQ426" s="19"/>
      <c r="QPR426" s="19"/>
      <c r="QPS426" s="19"/>
      <c r="QPT426" s="31"/>
      <c r="QPU426" s="31"/>
      <c r="QPV426" s="31"/>
      <c r="QPW426" s="31"/>
      <c r="QPX426" s="95"/>
      <c r="QPY426" s="31"/>
      <c r="QPZ426" s="46"/>
      <c r="QQA426" s="31"/>
      <c r="QQB426" s="31"/>
      <c r="QQC426" s="31"/>
      <c r="QQD426" s="31"/>
      <c r="QQE426" s="31"/>
      <c r="QQF426" s="118"/>
      <c r="QQG426" s="19"/>
      <c r="QQH426" s="19"/>
      <c r="QQI426" s="19"/>
      <c r="QQJ426" s="31"/>
      <c r="QQK426" s="19"/>
      <c r="QQL426" s="19"/>
      <c r="QQM426" s="31"/>
      <c r="QQN426" s="31"/>
      <c r="QQO426" s="19"/>
      <c r="QQP426" s="19"/>
      <c r="QQQ426" s="19"/>
      <c r="QQR426" s="19"/>
      <c r="QQS426" s="19"/>
      <c r="QQT426" s="19"/>
      <c r="QQU426" s="19"/>
      <c r="QQV426" s="19"/>
      <c r="QQW426" s="19"/>
      <c r="QQX426" s="31"/>
      <c r="QQY426" s="31"/>
      <c r="QQZ426" s="31"/>
      <c r="QRA426" s="31"/>
      <c r="QRB426" s="95"/>
      <c r="QRC426" s="31"/>
      <c r="QRD426" s="46"/>
      <c r="QRE426" s="31"/>
      <c r="QRF426" s="31"/>
      <c r="QRG426" s="31"/>
      <c r="QRH426" s="31"/>
      <c r="QRI426" s="31"/>
      <c r="QRJ426" s="118"/>
      <c r="QRK426" s="19"/>
      <c r="QRL426" s="19"/>
      <c r="QRM426" s="19"/>
      <c r="QRN426" s="31"/>
      <c r="QRO426" s="19"/>
      <c r="QRP426" s="19"/>
      <c r="QRQ426" s="31"/>
      <c r="QRR426" s="31"/>
      <c r="QRS426" s="19"/>
      <c r="QRT426" s="19"/>
      <c r="QRU426" s="19"/>
      <c r="QRV426" s="19"/>
      <c r="QRW426" s="19"/>
      <c r="QRX426" s="19"/>
      <c r="QRY426" s="19"/>
      <c r="QRZ426" s="19"/>
      <c r="QSA426" s="19"/>
      <c r="QSB426" s="31"/>
      <c r="QSC426" s="31"/>
      <c r="QSD426" s="31"/>
      <c r="QSE426" s="31"/>
      <c r="QSF426" s="95"/>
      <c r="QSG426" s="31"/>
      <c r="QSH426" s="46"/>
      <c r="QSI426" s="31"/>
      <c r="QSJ426" s="31"/>
      <c r="QSK426" s="31"/>
      <c r="QSL426" s="31"/>
      <c r="QSM426" s="31"/>
      <c r="QSN426" s="118"/>
      <c r="QSO426" s="19"/>
      <c r="QSP426" s="19"/>
      <c r="QSQ426" s="19"/>
      <c r="QSR426" s="31"/>
      <c r="QSS426" s="19"/>
      <c r="QST426" s="19"/>
      <c r="QSU426" s="31"/>
      <c r="QSV426" s="31"/>
      <c r="QSW426" s="19"/>
      <c r="QSX426" s="19"/>
      <c r="QSY426" s="19"/>
      <c r="QSZ426" s="19"/>
      <c r="QTA426" s="19"/>
      <c r="QTB426" s="19"/>
      <c r="QTC426" s="19"/>
      <c r="QTD426" s="19"/>
      <c r="QTE426" s="19"/>
      <c r="QTF426" s="31"/>
      <c r="QTG426" s="31"/>
      <c r="QTH426" s="31"/>
      <c r="QTI426" s="31"/>
      <c r="QTJ426" s="95"/>
      <c r="QTK426" s="31"/>
      <c r="QTL426" s="46"/>
      <c r="QTM426" s="31"/>
      <c r="QTN426" s="31"/>
      <c r="QTO426" s="31"/>
      <c r="QTP426" s="31"/>
      <c r="QTQ426" s="31"/>
      <c r="QTR426" s="118"/>
      <c r="QTS426" s="19"/>
      <c r="QTT426" s="19"/>
      <c r="QTU426" s="19"/>
      <c r="QTV426" s="31"/>
      <c r="QTW426" s="19"/>
      <c r="QTX426" s="19"/>
      <c r="QTY426" s="31"/>
      <c r="QTZ426" s="31"/>
      <c r="QUA426" s="19"/>
      <c r="QUB426" s="19"/>
      <c r="QUC426" s="19"/>
      <c r="QUD426" s="19"/>
      <c r="QUE426" s="19"/>
      <c r="QUF426" s="19"/>
      <c r="QUG426" s="19"/>
      <c r="QUH426" s="19"/>
      <c r="QUI426" s="19"/>
      <c r="QUJ426" s="31"/>
      <c r="QUK426" s="31"/>
      <c r="QUL426" s="31"/>
      <c r="QUM426" s="31"/>
      <c r="QUN426" s="95"/>
      <c r="QUO426" s="31"/>
      <c r="QUP426" s="46"/>
      <c r="QUQ426" s="31"/>
      <c r="QUR426" s="31"/>
      <c r="QUS426" s="31"/>
      <c r="QUT426" s="31"/>
      <c r="QUU426" s="31"/>
      <c r="QUV426" s="118"/>
      <c r="QUW426" s="19"/>
      <c r="QUX426" s="19"/>
      <c r="QUY426" s="19"/>
      <c r="QUZ426" s="31"/>
      <c r="QVA426" s="19"/>
      <c r="QVB426" s="19"/>
      <c r="QVC426" s="31"/>
      <c r="QVD426" s="31"/>
      <c r="QVE426" s="19"/>
      <c r="QVF426" s="19"/>
      <c r="QVG426" s="19"/>
      <c r="QVH426" s="19"/>
      <c r="QVI426" s="19"/>
      <c r="QVJ426" s="19"/>
      <c r="QVK426" s="19"/>
      <c r="QVL426" s="19"/>
      <c r="QVM426" s="19"/>
      <c r="QVN426" s="31"/>
      <c r="QVO426" s="31"/>
      <c r="QVP426" s="31"/>
      <c r="QVQ426" s="31"/>
      <c r="QVR426" s="95"/>
      <c r="QVS426" s="31"/>
      <c r="QVT426" s="46"/>
      <c r="QVU426" s="31"/>
      <c r="QVV426" s="31"/>
      <c r="QVW426" s="31"/>
      <c r="QVX426" s="31"/>
      <c r="QVY426" s="31"/>
      <c r="QVZ426" s="118"/>
      <c r="QWA426" s="19"/>
      <c r="QWB426" s="19"/>
      <c r="QWC426" s="19"/>
      <c r="QWD426" s="31"/>
      <c r="QWE426" s="19"/>
      <c r="QWF426" s="19"/>
      <c r="QWG426" s="31"/>
      <c r="QWH426" s="31"/>
      <c r="QWI426" s="19"/>
      <c r="QWJ426" s="19"/>
      <c r="QWK426" s="19"/>
      <c r="QWL426" s="19"/>
      <c r="QWM426" s="19"/>
      <c r="QWN426" s="19"/>
      <c r="QWO426" s="19"/>
      <c r="QWP426" s="19"/>
      <c r="QWQ426" s="19"/>
      <c r="QWR426" s="31"/>
      <c r="QWS426" s="31"/>
      <c r="QWT426" s="31"/>
      <c r="QWU426" s="31"/>
      <c r="QWV426" s="95"/>
      <c r="QWW426" s="31"/>
      <c r="QWX426" s="46"/>
      <c r="QWY426" s="31"/>
      <c r="QWZ426" s="31"/>
      <c r="QXA426" s="31"/>
      <c r="QXB426" s="31"/>
      <c r="QXC426" s="31"/>
      <c r="QXD426" s="118"/>
      <c r="QXE426" s="19"/>
      <c r="QXF426" s="19"/>
      <c r="QXG426" s="19"/>
      <c r="QXH426" s="31"/>
      <c r="QXI426" s="19"/>
      <c r="QXJ426" s="19"/>
      <c r="QXK426" s="31"/>
      <c r="QXL426" s="31"/>
      <c r="QXM426" s="19"/>
      <c r="QXN426" s="19"/>
      <c r="QXO426" s="19"/>
      <c r="QXP426" s="19"/>
      <c r="QXQ426" s="19"/>
      <c r="QXR426" s="19"/>
      <c r="QXS426" s="19"/>
      <c r="QXT426" s="19"/>
      <c r="QXU426" s="19"/>
      <c r="QXV426" s="31"/>
      <c r="QXW426" s="31"/>
      <c r="QXX426" s="31"/>
      <c r="QXY426" s="31"/>
      <c r="QXZ426" s="95"/>
      <c r="QYA426" s="31"/>
      <c r="QYB426" s="46"/>
      <c r="QYC426" s="31"/>
      <c r="QYD426" s="31"/>
      <c r="QYE426" s="31"/>
      <c r="QYF426" s="31"/>
      <c r="QYG426" s="31"/>
      <c r="QYH426" s="118"/>
      <c r="QYI426" s="19"/>
      <c r="QYJ426" s="19"/>
      <c r="QYK426" s="19"/>
      <c r="QYL426" s="31"/>
      <c r="QYM426" s="19"/>
      <c r="QYN426" s="19"/>
      <c r="QYO426" s="31"/>
      <c r="QYP426" s="31"/>
      <c r="QYQ426" s="19"/>
      <c r="QYR426" s="19"/>
      <c r="QYS426" s="19"/>
      <c r="QYT426" s="19"/>
      <c r="QYU426" s="19"/>
      <c r="QYV426" s="19"/>
      <c r="QYW426" s="19"/>
      <c r="QYX426" s="19"/>
      <c r="QYY426" s="19"/>
      <c r="QYZ426" s="31"/>
      <c r="QZA426" s="31"/>
      <c r="QZB426" s="31"/>
      <c r="QZC426" s="31"/>
      <c r="QZD426" s="95"/>
      <c r="QZE426" s="31"/>
      <c r="QZF426" s="46"/>
      <c r="QZG426" s="31"/>
      <c r="QZH426" s="31"/>
      <c r="QZI426" s="31"/>
      <c r="QZJ426" s="31"/>
      <c r="QZK426" s="31"/>
      <c r="QZL426" s="118"/>
      <c r="QZM426" s="19"/>
      <c r="QZN426" s="19"/>
      <c r="QZO426" s="19"/>
      <c r="QZP426" s="31"/>
      <c r="QZQ426" s="19"/>
      <c r="QZR426" s="19"/>
      <c r="QZS426" s="31"/>
      <c r="QZT426" s="31"/>
      <c r="QZU426" s="19"/>
      <c r="QZV426" s="19"/>
      <c r="QZW426" s="19"/>
      <c r="QZX426" s="19"/>
      <c r="QZY426" s="19"/>
      <c r="QZZ426" s="19"/>
      <c r="RAA426" s="19"/>
      <c r="RAB426" s="19"/>
      <c r="RAC426" s="19"/>
      <c r="RAD426" s="31"/>
      <c r="RAE426" s="31"/>
      <c r="RAF426" s="31"/>
      <c r="RAG426" s="31"/>
      <c r="RAH426" s="95"/>
      <c r="RAI426" s="31"/>
      <c r="RAJ426" s="46"/>
      <c r="RAK426" s="31"/>
      <c r="RAL426" s="31"/>
      <c r="RAM426" s="31"/>
      <c r="RAN426" s="31"/>
      <c r="RAO426" s="31"/>
      <c r="RAP426" s="118"/>
      <c r="RAQ426" s="19"/>
      <c r="RAR426" s="19"/>
      <c r="RAS426" s="19"/>
      <c r="RAT426" s="31"/>
      <c r="RAU426" s="19"/>
      <c r="RAV426" s="19"/>
      <c r="RAW426" s="31"/>
      <c r="RAX426" s="31"/>
      <c r="RAY426" s="19"/>
      <c r="RAZ426" s="19"/>
      <c r="RBA426" s="19"/>
      <c r="RBB426" s="19"/>
      <c r="RBC426" s="19"/>
      <c r="RBD426" s="19"/>
      <c r="RBE426" s="19"/>
      <c r="RBF426" s="19"/>
      <c r="RBG426" s="19"/>
      <c r="RBH426" s="31"/>
      <c r="RBI426" s="31"/>
      <c r="RBJ426" s="31"/>
      <c r="RBK426" s="31"/>
      <c r="RBL426" s="95"/>
      <c r="RBM426" s="31"/>
      <c r="RBN426" s="46"/>
      <c r="RBO426" s="31"/>
      <c r="RBP426" s="31"/>
      <c r="RBQ426" s="31"/>
      <c r="RBR426" s="31"/>
      <c r="RBS426" s="31"/>
      <c r="RBT426" s="118"/>
      <c r="RBU426" s="19"/>
      <c r="RBV426" s="19"/>
      <c r="RBW426" s="19"/>
      <c r="RBX426" s="31"/>
      <c r="RBY426" s="19"/>
      <c r="RBZ426" s="19"/>
      <c r="RCA426" s="31"/>
      <c r="RCB426" s="31"/>
      <c r="RCC426" s="19"/>
      <c r="RCD426" s="19"/>
      <c r="RCE426" s="19"/>
      <c r="RCF426" s="19"/>
      <c r="RCG426" s="19"/>
      <c r="RCH426" s="19"/>
      <c r="RCI426" s="19"/>
      <c r="RCJ426" s="19"/>
      <c r="RCK426" s="19"/>
      <c r="RCL426" s="31"/>
      <c r="RCM426" s="31"/>
      <c r="RCN426" s="31"/>
      <c r="RCO426" s="31"/>
      <c r="RCP426" s="95"/>
      <c r="RCQ426" s="31"/>
      <c r="RCR426" s="46"/>
      <c r="RCS426" s="31"/>
      <c r="RCT426" s="31"/>
      <c r="RCU426" s="31"/>
      <c r="RCV426" s="31"/>
      <c r="RCW426" s="31"/>
      <c r="RCX426" s="118"/>
      <c r="RCY426" s="19"/>
      <c r="RCZ426" s="19"/>
      <c r="RDA426" s="19"/>
      <c r="RDB426" s="31"/>
      <c r="RDC426" s="19"/>
      <c r="RDD426" s="19"/>
      <c r="RDE426" s="31"/>
      <c r="RDF426" s="31"/>
      <c r="RDG426" s="19"/>
      <c r="RDH426" s="19"/>
      <c r="RDI426" s="19"/>
      <c r="RDJ426" s="19"/>
      <c r="RDK426" s="19"/>
      <c r="RDL426" s="19"/>
      <c r="RDM426" s="19"/>
      <c r="RDN426" s="19"/>
      <c r="RDO426" s="19"/>
      <c r="RDP426" s="31"/>
      <c r="RDQ426" s="31"/>
      <c r="RDR426" s="31"/>
      <c r="RDS426" s="31"/>
      <c r="RDT426" s="95"/>
      <c r="RDU426" s="31"/>
      <c r="RDV426" s="46"/>
      <c r="RDW426" s="31"/>
      <c r="RDX426" s="31"/>
      <c r="RDY426" s="31"/>
      <c r="RDZ426" s="31"/>
      <c r="REA426" s="31"/>
      <c r="REB426" s="118"/>
      <c r="REC426" s="19"/>
      <c r="RED426" s="19"/>
      <c r="REE426" s="19"/>
      <c r="REF426" s="31"/>
      <c r="REG426" s="19"/>
      <c r="REH426" s="19"/>
      <c r="REI426" s="31"/>
      <c r="REJ426" s="31"/>
      <c r="REK426" s="19"/>
      <c r="REL426" s="19"/>
      <c r="REM426" s="19"/>
      <c r="REN426" s="19"/>
      <c r="REO426" s="19"/>
      <c r="REP426" s="19"/>
      <c r="REQ426" s="19"/>
      <c r="RER426" s="19"/>
      <c r="RES426" s="19"/>
      <c r="RET426" s="31"/>
      <c r="REU426" s="31"/>
      <c r="REV426" s="31"/>
      <c r="REW426" s="31"/>
      <c r="REX426" s="95"/>
      <c r="REY426" s="31"/>
      <c r="REZ426" s="46"/>
      <c r="RFA426" s="31"/>
      <c r="RFB426" s="31"/>
      <c r="RFC426" s="31"/>
      <c r="RFD426" s="31"/>
      <c r="RFE426" s="31"/>
      <c r="RFF426" s="118"/>
      <c r="RFG426" s="19"/>
      <c r="RFH426" s="19"/>
      <c r="RFI426" s="19"/>
      <c r="RFJ426" s="31"/>
      <c r="RFK426" s="19"/>
      <c r="RFL426" s="19"/>
      <c r="RFM426" s="31"/>
      <c r="RFN426" s="31"/>
      <c r="RFO426" s="19"/>
      <c r="RFP426" s="19"/>
      <c r="RFQ426" s="19"/>
      <c r="RFR426" s="19"/>
      <c r="RFS426" s="19"/>
      <c r="RFT426" s="19"/>
      <c r="RFU426" s="19"/>
      <c r="RFV426" s="19"/>
      <c r="RFW426" s="19"/>
      <c r="RFX426" s="31"/>
      <c r="RFY426" s="31"/>
      <c r="RFZ426" s="31"/>
      <c r="RGA426" s="31"/>
      <c r="RGB426" s="95"/>
      <c r="RGC426" s="31"/>
      <c r="RGD426" s="46"/>
      <c r="RGE426" s="31"/>
      <c r="RGF426" s="31"/>
      <c r="RGG426" s="31"/>
      <c r="RGH426" s="31"/>
      <c r="RGI426" s="31"/>
      <c r="RGJ426" s="118"/>
      <c r="RGK426" s="19"/>
      <c r="RGL426" s="19"/>
      <c r="RGM426" s="19"/>
      <c r="RGN426" s="31"/>
      <c r="RGO426" s="19"/>
      <c r="RGP426" s="19"/>
      <c r="RGQ426" s="31"/>
      <c r="RGR426" s="31"/>
      <c r="RGS426" s="19"/>
      <c r="RGT426" s="19"/>
      <c r="RGU426" s="19"/>
      <c r="RGV426" s="19"/>
      <c r="RGW426" s="19"/>
      <c r="RGX426" s="19"/>
      <c r="RGY426" s="19"/>
      <c r="RGZ426" s="19"/>
      <c r="RHA426" s="19"/>
      <c r="RHB426" s="31"/>
      <c r="RHC426" s="31"/>
      <c r="RHD426" s="31"/>
      <c r="RHE426" s="31"/>
      <c r="RHF426" s="95"/>
      <c r="RHG426" s="31"/>
      <c r="RHH426" s="46"/>
      <c r="RHI426" s="31"/>
      <c r="RHJ426" s="31"/>
      <c r="RHK426" s="31"/>
      <c r="RHL426" s="31"/>
      <c r="RHM426" s="31"/>
      <c r="RHN426" s="118"/>
      <c r="RHO426" s="19"/>
      <c r="RHP426" s="19"/>
      <c r="RHQ426" s="19"/>
      <c r="RHR426" s="31"/>
      <c r="RHS426" s="19"/>
      <c r="RHT426" s="19"/>
      <c r="RHU426" s="31"/>
      <c r="RHV426" s="31"/>
      <c r="RHW426" s="19"/>
      <c r="RHX426" s="19"/>
      <c r="RHY426" s="19"/>
      <c r="RHZ426" s="19"/>
      <c r="RIA426" s="19"/>
      <c r="RIB426" s="19"/>
      <c r="RIC426" s="19"/>
      <c r="RID426" s="19"/>
      <c r="RIE426" s="19"/>
      <c r="RIF426" s="31"/>
      <c r="RIG426" s="31"/>
      <c r="RIH426" s="31"/>
      <c r="RII426" s="31"/>
      <c r="RIJ426" s="95"/>
      <c r="RIK426" s="31"/>
      <c r="RIL426" s="46"/>
      <c r="RIM426" s="31"/>
      <c r="RIN426" s="31"/>
      <c r="RIO426" s="31"/>
      <c r="RIP426" s="31"/>
      <c r="RIQ426" s="31"/>
      <c r="RIR426" s="118"/>
      <c r="RIS426" s="19"/>
      <c r="RIT426" s="19"/>
      <c r="RIU426" s="19"/>
      <c r="RIV426" s="31"/>
      <c r="RIW426" s="19"/>
      <c r="RIX426" s="19"/>
      <c r="RIY426" s="31"/>
      <c r="RIZ426" s="31"/>
      <c r="RJA426" s="19"/>
      <c r="RJB426" s="19"/>
      <c r="RJC426" s="19"/>
      <c r="RJD426" s="19"/>
      <c r="RJE426" s="19"/>
      <c r="RJF426" s="19"/>
      <c r="RJG426" s="19"/>
      <c r="RJH426" s="19"/>
      <c r="RJI426" s="19"/>
      <c r="RJJ426" s="31"/>
      <c r="RJK426" s="31"/>
      <c r="RJL426" s="31"/>
      <c r="RJM426" s="31"/>
      <c r="RJN426" s="95"/>
      <c r="RJO426" s="31"/>
      <c r="RJP426" s="46"/>
      <c r="RJQ426" s="31"/>
      <c r="RJR426" s="31"/>
      <c r="RJS426" s="31"/>
      <c r="RJT426" s="31"/>
      <c r="RJU426" s="31"/>
      <c r="RJV426" s="118"/>
      <c r="RJW426" s="19"/>
      <c r="RJX426" s="19"/>
      <c r="RJY426" s="19"/>
      <c r="RJZ426" s="31"/>
      <c r="RKA426" s="19"/>
      <c r="RKB426" s="19"/>
      <c r="RKC426" s="31"/>
      <c r="RKD426" s="31"/>
      <c r="RKE426" s="19"/>
      <c r="RKF426" s="19"/>
      <c r="RKG426" s="19"/>
      <c r="RKH426" s="19"/>
      <c r="RKI426" s="19"/>
      <c r="RKJ426" s="19"/>
      <c r="RKK426" s="19"/>
      <c r="RKL426" s="19"/>
      <c r="RKM426" s="19"/>
      <c r="RKN426" s="31"/>
      <c r="RKO426" s="31"/>
      <c r="RKP426" s="31"/>
      <c r="RKQ426" s="31"/>
      <c r="RKR426" s="95"/>
      <c r="RKS426" s="31"/>
      <c r="RKT426" s="46"/>
      <c r="RKU426" s="31"/>
      <c r="RKV426" s="31"/>
      <c r="RKW426" s="31"/>
      <c r="RKX426" s="31"/>
      <c r="RKY426" s="31"/>
      <c r="RKZ426" s="118"/>
      <c r="RLA426" s="19"/>
      <c r="RLB426" s="19"/>
      <c r="RLC426" s="19"/>
      <c r="RLD426" s="31"/>
      <c r="RLE426" s="19"/>
      <c r="RLF426" s="19"/>
      <c r="RLG426" s="31"/>
      <c r="RLH426" s="31"/>
      <c r="RLI426" s="19"/>
      <c r="RLJ426" s="19"/>
      <c r="RLK426" s="19"/>
      <c r="RLL426" s="19"/>
      <c r="RLM426" s="19"/>
      <c r="RLN426" s="19"/>
      <c r="RLO426" s="19"/>
      <c r="RLP426" s="19"/>
      <c r="RLQ426" s="19"/>
      <c r="RLR426" s="31"/>
      <c r="RLS426" s="31"/>
      <c r="RLT426" s="31"/>
      <c r="RLU426" s="31"/>
      <c r="RLV426" s="95"/>
      <c r="RLW426" s="31"/>
      <c r="RLX426" s="46"/>
      <c r="RLY426" s="31"/>
      <c r="RLZ426" s="31"/>
      <c r="RMA426" s="31"/>
      <c r="RMB426" s="31"/>
      <c r="RMC426" s="31"/>
      <c r="RMD426" s="118"/>
      <c r="RME426" s="19"/>
      <c r="RMF426" s="19"/>
      <c r="RMG426" s="19"/>
      <c r="RMH426" s="31"/>
      <c r="RMI426" s="19"/>
      <c r="RMJ426" s="19"/>
      <c r="RMK426" s="31"/>
      <c r="RML426" s="31"/>
      <c r="RMM426" s="19"/>
      <c r="RMN426" s="19"/>
      <c r="RMO426" s="19"/>
      <c r="RMP426" s="19"/>
      <c r="RMQ426" s="19"/>
      <c r="RMR426" s="19"/>
      <c r="RMS426" s="19"/>
      <c r="RMT426" s="19"/>
      <c r="RMU426" s="19"/>
      <c r="RMV426" s="31"/>
      <c r="RMW426" s="31"/>
      <c r="RMX426" s="31"/>
      <c r="RMY426" s="31"/>
      <c r="RMZ426" s="95"/>
      <c r="RNA426" s="31"/>
      <c r="RNB426" s="46"/>
      <c r="RNC426" s="31"/>
      <c r="RND426" s="31"/>
      <c r="RNE426" s="31"/>
      <c r="RNF426" s="31"/>
      <c r="RNG426" s="31"/>
      <c r="RNH426" s="118"/>
      <c r="RNI426" s="19"/>
      <c r="RNJ426" s="19"/>
      <c r="RNK426" s="19"/>
      <c r="RNL426" s="31"/>
      <c r="RNM426" s="19"/>
      <c r="RNN426" s="19"/>
      <c r="RNO426" s="31"/>
      <c r="RNP426" s="31"/>
      <c r="RNQ426" s="19"/>
      <c r="RNR426" s="19"/>
      <c r="RNS426" s="19"/>
      <c r="RNT426" s="19"/>
      <c r="RNU426" s="19"/>
      <c r="RNV426" s="19"/>
      <c r="RNW426" s="19"/>
      <c r="RNX426" s="19"/>
      <c r="RNY426" s="19"/>
      <c r="RNZ426" s="31"/>
      <c r="ROA426" s="31"/>
      <c r="ROB426" s="31"/>
      <c r="ROC426" s="31"/>
      <c r="ROD426" s="95"/>
      <c r="ROE426" s="31"/>
      <c r="ROF426" s="46"/>
      <c r="ROG426" s="31"/>
      <c r="ROH426" s="31"/>
      <c r="ROI426" s="31"/>
      <c r="ROJ426" s="31"/>
      <c r="ROK426" s="31"/>
      <c r="ROL426" s="118"/>
      <c r="ROM426" s="19"/>
      <c r="RON426" s="19"/>
      <c r="ROO426" s="19"/>
      <c r="ROP426" s="31"/>
      <c r="ROQ426" s="19"/>
      <c r="ROR426" s="19"/>
      <c r="ROS426" s="31"/>
      <c r="ROT426" s="31"/>
      <c r="ROU426" s="19"/>
      <c r="ROV426" s="19"/>
      <c r="ROW426" s="19"/>
      <c r="ROX426" s="19"/>
      <c r="ROY426" s="19"/>
      <c r="ROZ426" s="19"/>
      <c r="RPA426" s="19"/>
      <c r="RPB426" s="19"/>
      <c r="RPC426" s="19"/>
      <c r="RPD426" s="31"/>
      <c r="RPE426" s="31"/>
      <c r="RPF426" s="31"/>
      <c r="RPG426" s="31"/>
      <c r="RPH426" s="95"/>
      <c r="RPI426" s="31"/>
      <c r="RPJ426" s="46"/>
      <c r="RPK426" s="31"/>
      <c r="RPL426" s="31"/>
      <c r="RPM426" s="31"/>
      <c r="RPN426" s="31"/>
      <c r="RPO426" s="31"/>
      <c r="RPP426" s="118"/>
      <c r="RPQ426" s="19"/>
      <c r="RPR426" s="19"/>
      <c r="RPS426" s="19"/>
      <c r="RPT426" s="31"/>
      <c r="RPU426" s="19"/>
      <c r="RPV426" s="19"/>
      <c r="RPW426" s="31"/>
      <c r="RPX426" s="31"/>
      <c r="RPY426" s="19"/>
      <c r="RPZ426" s="19"/>
      <c r="RQA426" s="19"/>
      <c r="RQB426" s="19"/>
      <c r="RQC426" s="19"/>
      <c r="RQD426" s="19"/>
      <c r="RQE426" s="19"/>
      <c r="RQF426" s="19"/>
      <c r="RQG426" s="19"/>
      <c r="RQH426" s="31"/>
      <c r="RQI426" s="31"/>
      <c r="RQJ426" s="31"/>
      <c r="RQK426" s="31"/>
      <c r="RQL426" s="95"/>
      <c r="RQM426" s="31"/>
      <c r="RQN426" s="46"/>
      <c r="RQO426" s="31"/>
      <c r="RQP426" s="31"/>
      <c r="RQQ426" s="31"/>
      <c r="RQR426" s="31"/>
      <c r="RQS426" s="31"/>
      <c r="RQT426" s="118"/>
      <c r="RQU426" s="19"/>
      <c r="RQV426" s="19"/>
      <c r="RQW426" s="19"/>
      <c r="RQX426" s="31"/>
      <c r="RQY426" s="19"/>
      <c r="RQZ426" s="19"/>
      <c r="RRA426" s="31"/>
      <c r="RRB426" s="31"/>
      <c r="RRC426" s="19"/>
      <c r="RRD426" s="19"/>
      <c r="RRE426" s="19"/>
      <c r="RRF426" s="19"/>
      <c r="RRG426" s="19"/>
      <c r="RRH426" s="19"/>
      <c r="RRI426" s="19"/>
      <c r="RRJ426" s="19"/>
      <c r="RRK426" s="19"/>
      <c r="RRL426" s="31"/>
      <c r="RRM426" s="31"/>
      <c r="RRN426" s="31"/>
      <c r="RRO426" s="31"/>
      <c r="RRP426" s="95"/>
      <c r="RRQ426" s="31"/>
      <c r="RRR426" s="46"/>
      <c r="RRS426" s="31"/>
      <c r="RRT426" s="31"/>
      <c r="RRU426" s="31"/>
      <c r="RRV426" s="31"/>
      <c r="RRW426" s="31"/>
      <c r="RRX426" s="118"/>
      <c r="RRY426" s="19"/>
      <c r="RRZ426" s="19"/>
      <c r="RSA426" s="19"/>
      <c r="RSB426" s="31"/>
      <c r="RSC426" s="19"/>
      <c r="RSD426" s="19"/>
      <c r="RSE426" s="31"/>
      <c r="RSF426" s="31"/>
      <c r="RSG426" s="19"/>
      <c r="RSH426" s="19"/>
      <c r="RSI426" s="19"/>
      <c r="RSJ426" s="19"/>
      <c r="RSK426" s="19"/>
      <c r="RSL426" s="19"/>
      <c r="RSM426" s="19"/>
      <c r="RSN426" s="19"/>
      <c r="RSO426" s="19"/>
      <c r="RSP426" s="31"/>
      <c r="RSQ426" s="31"/>
      <c r="RSR426" s="31"/>
      <c r="RSS426" s="31"/>
      <c r="RST426" s="95"/>
      <c r="RSU426" s="31"/>
      <c r="RSV426" s="46"/>
      <c r="RSW426" s="31"/>
      <c r="RSX426" s="31"/>
      <c r="RSY426" s="31"/>
      <c r="RSZ426" s="31"/>
      <c r="RTA426" s="31"/>
      <c r="RTB426" s="118"/>
      <c r="RTC426" s="19"/>
      <c r="RTD426" s="19"/>
      <c r="RTE426" s="19"/>
      <c r="RTF426" s="31"/>
      <c r="RTG426" s="19"/>
      <c r="RTH426" s="19"/>
      <c r="RTI426" s="31"/>
      <c r="RTJ426" s="31"/>
      <c r="RTK426" s="19"/>
      <c r="RTL426" s="19"/>
      <c r="RTM426" s="19"/>
      <c r="RTN426" s="19"/>
      <c r="RTO426" s="19"/>
      <c r="RTP426" s="19"/>
      <c r="RTQ426" s="19"/>
      <c r="RTR426" s="19"/>
      <c r="RTS426" s="19"/>
      <c r="RTT426" s="31"/>
      <c r="RTU426" s="31"/>
      <c r="RTV426" s="31"/>
      <c r="RTW426" s="31"/>
      <c r="RTX426" s="95"/>
      <c r="RTY426" s="31"/>
      <c r="RTZ426" s="46"/>
      <c r="RUA426" s="31"/>
      <c r="RUB426" s="31"/>
      <c r="RUC426" s="31"/>
      <c r="RUD426" s="31"/>
      <c r="RUE426" s="31"/>
      <c r="RUF426" s="118"/>
      <c r="RUG426" s="19"/>
      <c r="RUH426" s="19"/>
      <c r="RUI426" s="19"/>
      <c r="RUJ426" s="31"/>
      <c r="RUK426" s="19"/>
      <c r="RUL426" s="19"/>
      <c r="RUM426" s="31"/>
      <c r="RUN426" s="31"/>
      <c r="RUO426" s="19"/>
      <c r="RUP426" s="19"/>
      <c r="RUQ426" s="19"/>
      <c r="RUR426" s="19"/>
      <c r="RUS426" s="19"/>
      <c r="RUT426" s="19"/>
      <c r="RUU426" s="19"/>
      <c r="RUV426" s="19"/>
      <c r="RUW426" s="19"/>
      <c r="RUX426" s="31"/>
      <c r="RUY426" s="31"/>
      <c r="RUZ426" s="31"/>
      <c r="RVA426" s="31"/>
      <c r="RVB426" s="95"/>
      <c r="RVC426" s="31"/>
      <c r="RVD426" s="46"/>
      <c r="RVE426" s="31"/>
      <c r="RVF426" s="31"/>
      <c r="RVG426" s="31"/>
      <c r="RVH426" s="31"/>
      <c r="RVI426" s="31"/>
      <c r="RVJ426" s="118"/>
      <c r="RVK426" s="19"/>
      <c r="RVL426" s="19"/>
      <c r="RVM426" s="19"/>
      <c r="RVN426" s="31"/>
      <c r="RVO426" s="19"/>
      <c r="RVP426" s="19"/>
      <c r="RVQ426" s="31"/>
      <c r="RVR426" s="31"/>
      <c r="RVS426" s="19"/>
      <c r="RVT426" s="19"/>
      <c r="RVU426" s="19"/>
      <c r="RVV426" s="19"/>
      <c r="RVW426" s="19"/>
      <c r="RVX426" s="19"/>
      <c r="RVY426" s="19"/>
      <c r="RVZ426" s="19"/>
      <c r="RWA426" s="19"/>
      <c r="RWB426" s="31"/>
      <c r="RWC426" s="31"/>
      <c r="RWD426" s="31"/>
      <c r="RWE426" s="31"/>
      <c r="RWF426" s="95"/>
      <c r="RWG426" s="31"/>
      <c r="RWH426" s="46"/>
      <c r="RWI426" s="31"/>
      <c r="RWJ426" s="31"/>
      <c r="RWK426" s="31"/>
      <c r="RWL426" s="31"/>
      <c r="RWM426" s="31"/>
      <c r="RWN426" s="118"/>
      <c r="RWO426" s="19"/>
      <c r="RWP426" s="19"/>
      <c r="RWQ426" s="19"/>
      <c r="RWR426" s="31"/>
      <c r="RWS426" s="19"/>
      <c r="RWT426" s="19"/>
      <c r="RWU426" s="31"/>
      <c r="RWV426" s="31"/>
      <c r="RWW426" s="19"/>
      <c r="RWX426" s="19"/>
      <c r="RWY426" s="19"/>
      <c r="RWZ426" s="19"/>
      <c r="RXA426" s="19"/>
      <c r="RXB426" s="19"/>
      <c r="RXC426" s="19"/>
      <c r="RXD426" s="19"/>
      <c r="RXE426" s="19"/>
      <c r="RXF426" s="31"/>
      <c r="RXG426" s="31"/>
      <c r="RXH426" s="31"/>
      <c r="RXI426" s="31"/>
      <c r="RXJ426" s="95"/>
      <c r="RXK426" s="31"/>
      <c r="RXL426" s="46"/>
      <c r="RXM426" s="31"/>
      <c r="RXN426" s="31"/>
      <c r="RXO426" s="31"/>
      <c r="RXP426" s="31"/>
      <c r="RXQ426" s="31"/>
      <c r="RXR426" s="118"/>
      <c r="RXS426" s="19"/>
      <c r="RXT426" s="19"/>
      <c r="RXU426" s="19"/>
      <c r="RXV426" s="31"/>
      <c r="RXW426" s="19"/>
      <c r="RXX426" s="19"/>
      <c r="RXY426" s="31"/>
      <c r="RXZ426" s="31"/>
      <c r="RYA426" s="19"/>
      <c r="RYB426" s="19"/>
      <c r="RYC426" s="19"/>
      <c r="RYD426" s="19"/>
      <c r="RYE426" s="19"/>
      <c r="RYF426" s="19"/>
      <c r="RYG426" s="19"/>
      <c r="RYH426" s="19"/>
      <c r="RYI426" s="19"/>
      <c r="RYJ426" s="31"/>
      <c r="RYK426" s="31"/>
      <c r="RYL426" s="31"/>
      <c r="RYM426" s="31"/>
      <c r="RYN426" s="95"/>
      <c r="RYO426" s="31"/>
      <c r="RYP426" s="46"/>
      <c r="RYQ426" s="31"/>
      <c r="RYR426" s="31"/>
      <c r="RYS426" s="31"/>
      <c r="RYT426" s="31"/>
      <c r="RYU426" s="31"/>
      <c r="RYV426" s="118"/>
      <c r="RYW426" s="19"/>
      <c r="RYX426" s="19"/>
      <c r="RYY426" s="19"/>
      <c r="RYZ426" s="31"/>
      <c r="RZA426" s="19"/>
      <c r="RZB426" s="19"/>
      <c r="RZC426" s="31"/>
      <c r="RZD426" s="31"/>
      <c r="RZE426" s="19"/>
      <c r="RZF426" s="19"/>
      <c r="RZG426" s="19"/>
      <c r="RZH426" s="19"/>
      <c r="RZI426" s="19"/>
      <c r="RZJ426" s="19"/>
      <c r="RZK426" s="19"/>
      <c r="RZL426" s="19"/>
      <c r="RZM426" s="19"/>
      <c r="RZN426" s="31"/>
      <c r="RZO426" s="31"/>
      <c r="RZP426" s="31"/>
      <c r="RZQ426" s="31"/>
      <c r="RZR426" s="95"/>
      <c r="RZS426" s="31"/>
      <c r="RZT426" s="46"/>
      <c r="RZU426" s="31"/>
      <c r="RZV426" s="31"/>
      <c r="RZW426" s="31"/>
      <c r="RZX426" s="31"/>
      <c r="RZY426" s="31"/>
      <c r="RZZ426" s="118"/>
      <c r="SAA426" s="19"/>
      <c r="SAB426" s="19"/>
      <c r="SAC426" s="19"/>
      <c r="SAD426" s="31"/>
      <c r="SAE426" s="19"/>
      <c r="SAF426" s="19"/>
      <c r="SAG426" s="31"/>
      <c r="SAH426" s="31"/>
      <c r="SAI426" s="19"/>
      <c r="SAJ426" s="19"/>
      <c r="SAK426" s="19"/>
      <c r="SAL426" s="19"/>
      <c r="SAM426" s="19"/>
      <c r="SAN426" s="19"/>
      <c r="SAO426" s="19"/>
      <c r="SAP426" s="19"/>
      <c r="SAQ426" s="19"/>
      <c r="SAR426" s="31"/>
      <c r="SAS426" s="31"/>
      <c r="SAT426" s="31"/>
      <c r="SAU426" s="31"/>
      <c r="SAV426" s="95"/>
      <c r="SAW426" s="31"/>
      <c r="SAX426" s="46"/>
      <c r="SAY426" s="31"/>
      <c r="SAZ426" s="31"/>
      <c r="SBA426" s="31"/>
      <c r="SBB426" s="31"/>
      <c r="SBC426" s="31"/>
      <c r="SBD426" s="118"/>
      <c r="SBE426" s="19"/>
      <c r="SBF426" s="19"/>
      <c r="SBG426" s="19"/>
      <c r="SBH426" s="31"/>
      <c r="SBI426" s="19"/>
      <c r="SBJ426" s="19"/>
      <c r="SBK426" s="31"/>
      <c r="SBL426" s="31"/>
      <c r="SBM426" s="19"/>
      <c r="SBN426" s="19"/>
      <c r="SBO426" s="19"/>
      <c r="SBP426" s="19"/>
      <c r="SBQ426" s="19"/>
      <c r="SBR426" s="19"/>
      <c r="SBS426" s="19"/>
      <c r="SBT426" s="19"/>
      <c r="SBU426" s="19"/>
      <c r="SBV426" s="31"/>
      <c r="SBW426" s="31"/>
      <c r="SBX426" s="31"/>
      <c r="SBY426" s="31"/>
      <c r="SBZ426" s="95"/>
      <c r="SCA426" s="31"/>
      <c r="SCB426" s="46"/>
      <c r="SCC426" s="31"/>
      <c r="SCD426" s="31"/>
      <c r="SCE426" s="31"/>
      <c r="SCF426" s="31"/>
      <c r="SCG426" s="31"/>
      <c r="SCH426" s="118"/>
      <c r="SCI426" s="19"/>
      <c r="SCJ426" s="19"/>
      <c r="SCK426" s="19"/>
      <c r="SCL426" s="31"/>
      <c r="SCM426" s="19"/>
      <c r="SCN426" s="19"/>
      <c r="SCO426" s="31"/>
      <c r="SCP426" s="31"/>
      <c r="SCQ426" s="19"/>
      <c r="SCR426" s="19"/>
      <c r="SCS426" s="19"/>
      <c r="SCT426" s="19"/>
      <c r="SCU426" s="19"/>
      <c r="SCV426" s="19"/>
      <c r="SCW426" s="19"/>
      <c r="SCX426" s="19"/>
      <c r="SCY426" s="19"/>
      <c r="SCZ426" s="31"/>
      <c r="SDA426" s="31"/>
      <c r="SDB426" s="31"/>
      <c r="SDC426" s="31"/>
      <c r="SDD426" s="95"/>
      <c r="SDE426" s="31"/>
      <c r="SDF426" s="46"/>
      <c r="SDG426" s="31"/>
      <c r="SDH426" s="31"/>
      <c r="SDI426" s="31"/>
      <c r="SDJ426" s="31"/>
      <c r="SDK426" s="31"/>
      <c r="SDL426" s="118"/>
      <c r="SDM426" s="19"/>
      <c r="SDN426" s="19"/>
      <c r="SDO426" s="19"/>
      <c r="SDP426" s="31"/>
      <c r="SDQ426" s="19"/>
      <c r="SDR426" s="19"/>
      <c r="SDS426" s="31"/>
      <c r="SDT426" s="31"/>
      <c r="SDU426" s="19"/>
      <c r="SDV426" s="19"/>
      <c r="SDW426" s="19"/>
      <c r="SDX426" s="19"/>
      <c r="SDY426" s="19"/>
      <c r="SDZ426" s="19"/>
      <c r="SEA426" s="19"/>
      <c r="SEB426" s="19"/>
      <c r="SEC426" s="19"/>
      <c r="SED426" s="31"/>
      <c r="SEE426" s="31"/>
      <c r="SEF426" s="31"/>
      <c r="SEG426" s="31"/>
      <c r="SEH426" s="95"/>
      <c r="SEI426" s="31"/>
      <c r="SEJ426" s="46"/>
      <c r="SEK426" s="31"/>
      <c r="SEL426" s="31"/>
      <c r="SEM426" s="31"/>
      <c r="SEN426" s="31"/>
      <c r="SEO426" s="31"/>
      <c r="SEP426" s="118"/>
      <c r="SEQ426" s="19"/>
      <c r="SER426" s="19"/>
      <c r="SES426" s="19"/>
      <c r="SET426" s="31"/>
      <c r="SEU426" s="19"/>
      <c r="SEV426" s="19"/>
      <c r="SEW426" s="31"/>
      <c r="SEX426" s="31"/>
      <c r="SEY426" s="19"/>
      <c r="SEZ426" s="19"/>
      <c r="SFA426" s="19"/>
      <c r="SFB426" s="19"/>
      <c r="SFC426" s="19"/>
      <c r="SFD426" s="19"/>
      <c r="SFE426" s="19"/>
      <c r="SFF426" s="19"/>
      <c r="SFG426" s="19"/>
      <c r="SFH426" s="31"/>
      <c r="SFI426" s="31"/>
      <c r="SFJ426" s="31"/>
      <c r="SFK426" s="31"/>
      <c r="SFL426" s="95"/>
      <c r="SFM426" s="31"/>
      <c r="SFN426" s="46"/>
      <c r="SFO426" s="31"/>
      <c r="SFP426" s="31"/>
      <c r="SFQ426" s="31"/>
      <c r="SFR426" s="31"/>
      <c r="SFS426" s="31"/>
      <c r="SFT426" s="118"/>
      <c r="SFU426" s="19"/>
      <c r="SFV426" s="19"/>
      <c r="SFW426" s="19"/>
      <c r="SFX426" s="31"/>
      <c r="SFY426" s="19"/>
      <c r="SFZ426" s="19"/>
      <c r="SGA426" s="31"/>
      <c r="SGB426" s="31"/>
      <c r="SGC426" s="19"/>
      <c r="SGD426" s="19"/>
      <c r="SGE426" s="19"/>
      <c r="SGF426" s="19"/>
      <c r="SGG426" s="19"/>
      <c r="SGH426" s="19"/>
      <c r="SGI426" s="19"/>
      <c r="SGJ426" s="19"/>
      <c r="SGK426" s="19"/>
      <c r="SGL426" s="31"/>
      <c r="SGM426" s="31"/>
      <c r="SGN426" s="31"/>
      <c r="SGO426" s="31"/>
      <c r="SGP426" s="95"/>
      <c r="SGQ426" s="31"/>
      <c r="SGR426" s="46"/>
      <c r="SGS426" s="31"/>
      <c r="SGT426" s="31"/>
      <c r="SGU426" s="31"/>
      <c r="SGV426" s="31"/>
      <c r="SGW426" s="31"/>
      <c r="SGX426" s="118"/>
      <c r="SGY426" s="19"/>
      <c r="SGZ426" s="19"/>
      <c r="SHA426" s="19"/>
      <c r="SHB426" s="31"/>
      <c r="SHC426" s="19"/>
      <c r="SHD426" s="19"/>
      <c r="SHE426" s="31"/>
      <c r="SHF426" s="31"/>
      <c r="SHG426" s="19"/>
      <c r="SHH426" s="19"/>
      <c r="SHI426" s="19"/>
      <c r="SHJ426" s="19"/>
      <c r="SHK426" s="19"/>
      <c r="SHL426" s="19"/>
      <c r="SHM426" s="19"/>
      <c r="SHN426" s="19"/>
      <c r="SHO426" s="19"/>
      <c r="SHP426" s="31"/>
      <c r="SHQ426" s="31"/>
      <c r="SHR426" s="31"/>
      <c r="SHS426" s="31"/>
      <c r="SHT426" s="95"/>
      <c r="SHU426" s="31"/>
      <c r="SHV426" s="46"/>
      <c r="SHW426" s="31"/>
      <c r="SHX426" s="31"/>
      <c r="SHY426" s="31"/>
      <c r="SHZ426" s="31"/>
      <c r="SIA426" s="31"/>
      <c r="SIB426" s="118"/>
      <c r="SIC426" s="19"/>
      <c r="SID426" s="19"/>
      <c r="SIE426" s="19"/>
      <c r="SIF426" s="31"/>
      <c r="SIG426" s="19"/>
      <c r="SIH426" s="19"/>
      <c r="SII426" s="31"/>
      <c r="SIJ426" s="31"/>
      <c r="SIK426" s="19"/>
      <c r="SIL426" s="19"/>
      <c r="SIM426" s="19"/>
      <c r="SIN426" s="19"/>
      <c r="SIO426" s="19"/>
      <c r="SIP426" s="19"/>
      <c r="SIQ426" s="19"/>
      <c r="SIR426" s="19"/>
      <c r="SIS426" s="19"/>
      <c r="SIT426" s="31"/>
      <c r="SIU426" s="31"/>
      <c r="SIV426" s="31"/>
      <c r="SIW426" s="31"/>
      <c r="SIX426" s="95"/>
      <c r="SIY426" s="31"/>
      <c r="SIZ426" s="46"/>
      <c r="SJA426" s="31"/>
      <c r="SJB426" s="31"/>
      <c r="SJC426" s="31"/>
      <c r="SJD426" s="31"/>
      <c r="SJE426" s="31"/>
      <c r="SJF426" s="118"/>
      <c r="SJG426" s="19"/>
      <c r="SJH426" s="19"/>
      <c r="SJI426" s="19"/>
      <c r="SJJ426" s="31"/>
      <c r="SJK426" s="19"/>
      <c r="SJL426" s="19"/>
      <c r="SJM426" s="31"/>
      <c r="SJN426" s="31"/>
      <c r="SJO426" s="19"/>
      <c r="SJP426" s="19"/>
      <c r="SJQ426" s="19"/>
      <c r="SJR426" s="19"/>
      <c r="SJS426" s="19"/>
      <c r="SJT426" s="19"/>
      <c r="SJU426" s="19"/>
      <c r="SJV426" s="19"/>
      <c r="SJW426" s="19"/>
      <c r="SJX426" s="31"/>
      <c r="SJY426" s="31"/>
      <c r="SJZ426" s="31"/>
      <c r="SKA426" s="31"/>
      <c r="SKB426" s="95"/>
      <c r="SKC426" s="31"/>
      <c r="SKD426" s="46"/>
      <c r="SKE426" s="31"/>
      <c r="SKF426" s="31"/>
      <c r="SKG426" s="31"/>
      <c r="SKH426" s="31"/>
      <c r="SKI426" s="31"/>
      <c r="SKJ426" s="118"/>
      <c r="SKK426" s="19"/>
      <c r="SKL426" s="19"/>
      <c r="SKM426" s="19"/>
      <c r="SKN426" s="31"/>
      <c r="SKO426" s="19"/>
      <c r="SKP426" s="19"/>
      <c r="SKQ426" s="31"/>
      <c r="SKR426" s="31"/>
      <c r="SKS426" s="19"/>
      <c r="SKT426" s="19"/>
      <c r="SKU426" s="19"/>
      <c r="SKV426" s="19"/>
      <c r="SKW426" s="19"/>
      <c r="SKX426" s="19"/>
      <c r="SKY426" s="19"/>
      <c r="SKZ426" s="19"/>
      <c r="SLA426" s="19"/>
      <c r="SLB426" s="31"/>
      <c r="SLC426" s="31"/>
      <c r="SLD426" s="31"/>
      <c r="SLE426" s="31"/>
      <c r="SLF426" s="95"/>
      <c r="SLG426" s="31"/>
      <c r="SLH426" s="46"/>
      <c r="SLI426" s="31"/>
      <c r="SLJ426" s="31"/>
      <c r="SLK426" s="31"/>
      <c r="SLL426" s="31"/>
      <c r="SLM426" s="31"/>
      <c r="SLN426" s="118"/>
      <c r="SLO426" s="19"/>
      <c r="SLP426" s="19"/>
      <c r="SLQ426" s="19"/>
      <c r="SLR426" s="31"/>
      <c r="SLS426" s="19"/>
      <c r="SLT426" s="19"/>
      <c r="SLU426" s="31"/>
      <c r="SLV426" s="31"/>
      <c r="SLW426" s="19"/>
      <c r="SLX426" s="19"/>
      <c r="SLY426" s="19"/>
      <c r="SLZ426" s="19"/>
      <c r="SMA426" s="19"/>
      <c r="SMB426" s="19"/>
      <c r="SMC426" s="19"/>
      <c r="SMD426" s="19"/>
      <c r="SME426" s="19"/>
      <c r="SMF426" s="31"/>
      <c r="SMG426" s="31"/>
      <c r="SMH426" s="31"/>
      <c r="SMI426" s="31"/>
      <c r="SMJ426" s="95"/>
      <c r="SMK426" s="31"/>
      <c r="SML426" s="46"/>
      <c r="SMM426" s="31"/>
      <c r="SMN426" s="31"/>
      <c r="SMO426" s="31"/>
      <c r="SMP426" s="31"/>
      <c r="SMQ426" s="31"/>
      <c r="SMR426" s="118"/>
      <c r="SMS426" s="19"/>
      <c r="SMT426" s="19"/>
      <c r="SMU426" s="19"/>
      <c r="SMV426" s="31"/>
      <c r="SMW426" s="19"/>
      <c r="SMX426" s="19"/>
      <c r="SMY426" s="31"/>
      <c r="SMZ426" s="31"/>
      <c r="SNA426" s="19"/>
      <c r="SNB426" s="19"/>
      <c r="SNC426" s="19"/>
      <c r="SND426" s="19"/>
      <c r="SNE426" s="19"/>
      <c r="SNF426" s="19"/>
      <c r="SNG426" s="19"/>
      <c r="SNH426" s="19"/>
      <c r="SNI426" s="19"/>
      <c r="SNJ426" s="31"/>
      <c r="SNK426" s="31"/>
      <c r="SNL426" s="31"/>
      <c r="SNM426" s="31"/>
      <c r="SNN426" s="95"/>
      <c r="SNO426" s="31"/>
      <c r="SNP426" s="46"/>
      <c r="SNQ426" s="31"/>
      <c r="SNR426" s="31"/>
      <c r="SNS426" s="31"/>
      <c r="SNT426" s="31"/>
      <c r="SNU426" s="31"/>
      <c r="SNV426" s="118"/>
      <c r="SNW426" s="19"/>
      <c r="SNX426" s="19"/>
      <c r="SNY426" s="19"/>
      <c r="SNZ426" s="31"/>
      <c r="SOA426" s="19"/>
      <c r="SOB426" s="19"/>
      <c r="SOC426" s="31"/>
      <c r="SOD426" s="31"/>
      <c r="SOE426" s="19"/>
      <c r="SOF426" s="19"/>
      <c r="SOG426" s="19"/>
      <c r="SOH426" s="19"/>
      <c r="SOI426" s="19"/>
      <c r="SOJ426" s="19"/>
      <c r="SOK426" s="19"/>
      <c r="SOL426" s="19"/>
      <c r="SOM426" s="19"/>
      <c r="SON426" s="31"/>
      <c r="SOO426" s="31"/>
      <c r="SOP426" s="31"/>
      <c r="SOQ426" s="31"/>
      <c r="SOR426" s="95"/>
      <c r="SOS426" s="31"/>
      <c r="SOT426" s="46"/>
      <c r="SOU426" s="31"/>
      <c r="SOV426" s="31"/>
      <c r="SOW426" s="31"/>
      <c r="SOX426" s="31"/>
      <c r="SOY426" s="31"/>
      <c r="SOZ426" s="118"/>
      <c r="SPA426" s="19"/>
      <c r="SPB426" s="19"/>
      <c r="SPC426" s="19"/>
      <c r="SPD426" s="31"/>
      <c r="SPE426" s="19"/>
      <c r="SPF426" s="19"/>
      <c r="SPG426" s="31"/>
      <c r="SPH426" s="31"/>
      <c r="SPI426" s="19"/>
      <c r="SPJ426" s="19"/>
      <c r="SPK426" s="19"/>
      <c r="SPL426" s="19"/>
      <c r="SPM426" s="19"/>
      <c r="SPN426" s="19"/>
      <c r="SPO426" s="19"/>
      <c r="SPP426" s="19"/>
      <c r="SPQ426" s="19"/>
      <c r="SPR426" s="31"/>
      <c r="SPS426" s="31"/>
      <c r="SPT426" s="31"/>
      <c r="SPU426" s="31"/>
      <c r="SPV426" s="95"/>
      <c r="SPW426" s="31"/>
      <c r="SPX426" s="46"/>
      <c r="SPY426" s="31"/>
      <c r="SPZ426" s="31"/>
      <c r="SQA426" s="31"/>
      <c r="SQB426" s="31"/>
      <c r="SQC426" s="31"/>
      <c r="SQD426" s="118"/>
      <c r="SQE426" s="19"/>
      <c r="SQF426" s="19"/>
      <c r="SQG426" s="19"/>
      <c r="SQH426" s="31"/>
      <c r="SQI426" s="19"/>
      <c r="SQJ426" s="19"/>
      <c r="SQK426" s="31"/>
      <c r="SQL426" s="31"/>
      <c r="SQM426" s="19"/>
      <c r="SQN426" s="19"/>
      <c r="SQO426" s="19"/>
      <c r="SQP426" s="19"/>
      <c r="SQQ426" s="19"/>
      <c r="SQR426" s="19"/>
      <c r="SQS426" s="19"/>
      <c r="SQT426" s="19"/>
      <c r="SQU426" s="19"/>
      <c r="SQV426" s="31"/>
      <c r="SQW426" s="31"/>
      <c r="SQX426" s="31"/>
      <c r="SQY426" s="31"/>
      <c r="SQZ426" s="95"/>
      <c r="SRA426" s="31"/>
      <c r="SRB426" s="46"/>
      <c r="SRC426" s="31"/>
      <c r="SRD426" s="31"/>
      <c r="SRE426" s="31"/>
      <c r="SRF426" s="31"/>
      <c r="SRG426" s="31"/>
      <c r="SRH426" s="118"/>
      <c r="SRI426" s="19"/>
      <c r="SRJ426" s="19"/>
      <c r="SRK426" s="19"/>
      <c r="SRL426" s="31"/>
      <c r="SRM426" s="19"/>
      <c r="SRN426" s="19"/>
      <c r="SRO426" s="31"/>
      <c r="SRP426" s="31"/>
      <c r="SRQ426" s="19"/>
      <c r="SRR426" s="19"/>
      <c r="SRS426" s="19"/>
      <c r="SRT426" s="19"/>
      <c r="SRU426" s="19"/>
      <c r="SRV426" s="19"/>
      <c r="SRW426" s="19"/>
      <c r="SRX426" s="19"/>
      <c r="SRY426" s="19"/>
      <c r="SRZ426" s="31"/>
      <c r="SSA426" s="31"/>
      <c r="SSB426" s="31"/>
      <c r="SSC426" s="31"/>
      <c r="SSD426" s="95"/>
      <c r="SSE426" s="31"/>
      <c r="SSF426" s="46"/>
      <c r="SSG426" s="31"/>
      <c r="SSH426" s="31"/>
      <c r="SSI426" s="31"/>
      <c r="SSJ426" s="31"/>
      <c r="SSK426" s="31"/>
      <c r="SSL426" s="118"/>
      <c r="SSM426" s="19"/>
      <c r="SSN426" s="19"/>
      <c r="SSO426" s="19"/>
      <c r="SSP426" s="31"/>
      <c r="SSQ426" s="19"/>
      <c r="SSR426" s="19"/>
      <c r="SSS426" s="31"/>
      <c r="SST426" s="31"/>
      <c r="SSU426" s="19"/>
      <c r="SSV426" s="19"/>
      <c r="SSW426" s="19"/>
      <c r="SSX426" s="19"/>
      <c r="SSY426" s="19"/>
      <c r="SSZ426" s="19"/>
      <c r="STA426" s="19"/>
      <c r="STB426" s="19"/>
      <c r="STC426" s="19"/>
      <c r="STD426" s="31"/>
      <c r="STE426" s="31"/>
      <c r="STF426" s="31"/>
      <c r="STG426" s="31"/>
      <c r="STH426" s="95"/>
      <c r="STI426" s="31"/>
      <c r="STJ426" s="46"/>
      <c r="STK426" s="31"/>
      <c r="STL426" s="31"/>
      <c r="STM426" s="31"/>
      <c r="STN426" s="31"/>
      <c r="STO426" s="31"/>
      <c r="STP426" s="118"/>
      <c r="STQ426" s="19"/>
      <c r="STR426" s="19"/>
      <c r="STS426" s="19"/>
      <c r="STT426" s="31"/>
      <c r="STU426" s="19"/>
      <c r="STV426" s="19"/>
      <c r="STW426" s="31"/>
      <c r="STX426" s="31"/>
      <c r="STY426" s="19"/>
      <c r="STZ426" s="19"/>
      <c r="SUA426" s="19"/>
      <c r="SUB426" s="19"/>
      <c r="SUC426" s="19"/>
      <c r="SUD426" s="19"/>
      <c r="SUE426" s="19"/>
      <c r="SUF426" s="19"/>
      <c r="SUG426" s="19"/>
      <c r="SUH426" s="31"/>
      <c r="SUI426" s="31"/>
      <c r="SUJ426" s="31"/>
      <c r="SUK426" s="31"/>
      <c r="SUL426" s="95"/>
      <c r="SUM426" s="31"/>
      <c r="SUN426" s="46"/>
      <c r="SUO426" s="31"/>
      <c r="SUP426" s="31"/>
      <c r="SUQ426" s="31"/>
      <c r="SUR426" s="31"/>
      <c r="SUS426" s="31"/>
      <c r="SUT426" s="118"/>
      <c r="SUU426" s="19"/>
      <c r="SUV426" s="19"/>
      <c r="SUW426" s="19"/>
      <c r="SUX426" s="31"/>
      <c r="SUY426" s="19"/>
      <c r="SUZ426" s="19"/>
      <c r="SVA426" s="31"/>
      <c r="SVB426" s="31"/>
      <c r="SVC426" s="19"/>
      <c r="SVD426" s="19"/>
      <c r="SVE426" s="19"/>
      <c r="SVF426" s="19"/>
      <c r="SVG426" s="19"/>
      <c r="SVH426" s="19"/>
      <c r="SVI426" s="19"/>
      <c r="SVJ426" s="19"/>
      <c r="SVK426" s="19"/>
      <c r="SVL426" s="31"/>
      <c r="SVM426" s="31"/>
      <c r="SVN426" s="31"/>
      <c r="SVO426" s="31"/>
      <c r="SVP426" s="95"/>
      <c r="SVQ426" s="31"/>
      <c r="SVR426" s="46"/>
      <c r="SVS426" s="31"/>
      <c r="SVT426" s="31"/>
      <c r="SVU426" s="31"/>
      <c r="SVV426" s="31"/>
      <c r="SVW426" s="31"/>
      <c r="SVX426" s="118"/>
      <c r="SVY426" s="19"/>
      <c r="SVZ426" s="19"/>
      <c r="SWA426" s="19"/>
      <c r="SWB426" s="31"/>
      <c r="SWC426" s="19"/>
      <c r="SWD426" s="19"/>
      <c r="SWE426" s="31"/>
      <c r="SWF426" s="31"/>
      <c r="SWG426" s="19"/>
      <c r="SWH426" s="19"/>
      <c r="SWI426" s="19"/>
      <c r="SWJ426" s="19"/>
      <c r="SWK426" s="19"/>
      <c r="SWL426" s="19"/>
      <c r="SWM426" s="19"/>
      <c r="SWN426" s="19"/>
      <c r="SWO426" s="19"/>
      <c r="SWP426" s="31"/>
      <c r="SWQ426" s="31"/>
      <c r="SWR426" s="31"/>
      <c r="SWS426" s="31"/>
      <c r="SWT426" s="95"/>
      <c r="SWU426" s="31"/>
      <c r="SWV426" s="46"/>
      <c r="SWW426" s="31"/>
      <c r="SWX426" s="31"/>
      <c r="SWY426" s="31"/>
      <c r="SWZ426" s="31"/>
      <c r="SXA426" s="31"/>
      <c r="SXB426" s="118"/>
      <c r="SXC426" s="19"/>
      <c r="SXD426" s="19"/>
      <c r="SXE426" s="19"/>
      <c r="SXF426" s="31"/>
      <c r="SXG426" s="19"/>
      <c r="SXH426" s="19"/>
      <c r="SXI426" s="31"/>
      <c r="SXJ426" s="31"/>
      <c r="SXK426" s="19"/>
      <c r="SXL426" s="19"/>
      <c r="SXM426" s="19"/>
      <c r="SXN426" s="19"/>
      <c r="SXO426" s="19"/>
      <c r="SXP426" s="19"/>
      <c r="SXQ426" s="19"/>
      <c r="SXR426" s="19"/>
      <c r="SXS426" s="19"/>
      <c r="SXT426" s="31"/>
      <c r="SXU426" s="31"/>
      <c r="SXV426" s="31"/>
      <c r="SXW426" s="31"/>
      <c r="SXX426" s="95"/>
      <c r="SXY426" s="31"/>
      <c r="SXZ426" s="46"/>
      <c r="SYA426" s="31"/>
      <c r="SYB426" s="31"/>
      <c r="SYC426" s="31"/>
      <c r="SYD426" s="31"/>
      <c r="SYE426" s="31"/>
      <c r="SYF426" s="118"/>
      <c r="SYG426" s="19"/>
      <c r="SYH426" s="19"/>
      <c r="SYI426" s="19"/>
      <c r="SYJ426" s="31"/>
      <c r="SYK426" s="19"/>
      <c r="SYL426" s="19"/>
      <c r="SYM426" s="31"/>
      <c r="SYN426" s="31"/>
      <c r="SYO426" s="19"/>
      <c r="SYP426" s="19"/>
      <c r="SYQ426" s="19"/>
      <c r="SYR426" s="19"/>
      <c r="SYS426" s="19"/>
      <c r="SYT426" s="19"/>
      <c r="SYU426" s="19"/>
      <c r="SYV426" s="19"/>
      <c r="SYW426" s="19"/>
      <c r="SYX426" s="31"/>
      <c r="SYY426" s="31"/>
      <c r="SYZ426" s="31"/>
      <c r="SZA426" s="31"/>
      <c r="SZB426" s="95"/>
      <c r="SZC426" s="31"/>
      <c r="SZD426" s="46"/>
      <c r="SZE426" s="31"/>
      <c r="SZF426" s="31"/>
      <c r="SZG426" s="31"/>
      <c r="SZH426" s="31"/>
      <c r="SZI426" s="31"/>
      <c r="SZJ426" s="118"/>
      <c r="SZK426" s="19"/>
      <c r="SZL426" s="19"/>
      <c r="SZM426" s="19"/>
      <c r="SZN426" s="31"/>
      <c r="SZO426" s="19"/>
      <c r="SZP426" s="19"/>
      <c r="SZQ426" s="31"/>
      <c r="SZR426" s="31"/>
      <c r="SZS426" s="19"/>
      <c r="SZT426" s="19"/>
      <c r="SZU426" s="19"/>
      <c r="SZV426" s="19"/>
      <c r="SZW426" s="19"/>
      <c r="SZX426" s="19"/>
      <c r="SZY426" s="19"/>
      <c r="SZZ426" s="19"/>
      <c r="TAA426" s="19"/>
      <c r="TAB426" s="31"/>
      <c r="TAC426" s="31"/>
      <c r="TAD426" s="31"/>
      <c r="TAE426" s="31"/>
      <c r="TAF426" s="95"/>
      <c r="TAG426" s="31"/>
      <c r="TAH426" s="46"/>
      <c r="TAI426" s="31"/>
      <c r="TAJ426" s="31"/>
      <c r="TAK426" s="31"/>
      <c r="TAL426" s="31"/>
      <c r="TAM426" s="31"/>
      <c r="TAN426" s="118"/>
      <c r="TAO426" s="19"/>
      <c r="TAP426" s="19"/>
      <c r="TAQ426" s="19"/>
      <c r="TAR426" s="31"/>
      <c r="TAS426" s="19"/>
      <c r="TAT426" s="19"/>
      <c r="TAU426" s="31"/>
      <c r="TAV426" s="31"/>
      <c r="TAW426" s="19"/>
      <c r="TAX426" s="19"/>
      <c r="TAY426" s="19"/>
      <c r="TAZ426" s="19"/>
      <c r="TBA426" s="19"/>
      <c r="TBB426" s="19"/>
      <c r="TBC426" s="19"/>
      <c r="TBD426" s="19"/>
      <c r="TBE426" s="19"/>
      <c r="TBF426" s="31"/>
      <c r="TBG426" s="31"/>
      <c r="TBH426" s="31"/>
      <c r="TBI426" s="31"/>
      <c r="TBJ426" s="95"/>
      <c r="TBK426" s="31"/>
      <c r="TBL426" s="46"/>
      <c r="TBM426" s="31"/>
      <c r="TBN426" s="31"/>
      <c r="TBO426" s="31"/>
      <c r="TBP426" s="31"/>
      <c r="TBQ426" s="31"/>
      <c r="TBR426" s="118"/>
      <c r="TBS426" s="19"/>
      <c r="TBT426" s="19"/>
      <c r="TBU426" s="19"/>
      <c r="TBV426" s="31"/>
      <c r="TBW426" s="19"/>
      <c r="TBX426" s="19"/>
      <c r="TBY426" s="31"/>
      <c r="TBZ426" s="31"/>
      <c r="TCA426" s="19"/>
      <c r="TCB426" s="19"/>
      <c r="TCC426" s="19"/>
      <c r="TCD426" s="19"/>
      <c r="TCE426" s="19"/>
      <c r="TCF426" s="19"/>
      <c r="TCG426" s="19"/>
      <c r="TCH426" s="19"/>
      <c r="TCI426" s="19"/>
      <c r="TCJ426" s="31"/>
      <c r="TCK426" s="31"/>
      <c r="TCL426" s="31"/>
      <c r="TCM426" s="31"/>
      <c r="TCN426" s="95"/>
      <c r="TCO426" s="31"/>
      <c r="TCP426" s="46"/>
      <c r="TCQ426" s="31"/>
      <c r="TCR426" s="31"/>
      <c r="TCS426" s="31"/>
      <c r="TCT426" s="31"/>
      <c r="TCU426" s="31"/>
      <c r="TCV426" s="118"/>
      <c r="TCW426" s="19"/>
      <c r="TCX426" s="19"/>
      <c r="TCY426" s="19"/>
      <c r="TCZ426" s="31"/>
      <c r="TDA426" s="19"/>
      <c r="TDB426" s="19"/>
      <c r="TDC426" s="31"/>
      <c r="TDD426" s="31"/>
      <c r="TDE426" s="19"/>
      <c r="TDF426" s="19"/>
      <c r="TDG426" s="19"/>
      <c r="TDH426" s="19"/>
      <c r="TDI426" s="19"/>
      <c r="TDJ426" s="19"/>
      <c r="TDK426" s="19"/>
      <c r="TDL426" s="19"/>
      <c r="TDM426" s="19"/>
      <c r="TDN426" s="31"/>
      <c r="TDO426" s="31"/>
      <c r="TDP426" s="31"/>
      <c r="TDQ426" s="31"/>
      <c r="TDR426" s="95"/>
      <c r="TDS426" s="31"/>
      <c r="TDT426" s="46"/>
      <c r="TDU426" s="31"/>
      <c r="TDV426" s="31"/>
      <c r="TDW426" s="31"/>
      <c r="TDX426" s="31"/>
      <c r="TDY426" s="31"/>
      <c r="TDZ426" s="118"/>
      <c r="TEA426" s="19"/>
      <c r="TEB426" s="19"/>
      <c r="TEC426" s="19"/>
      <c r="TED426" s="31"/>
      <c r="TEE426" s="19"/>
      <c r="TEF426" s="19"/>
      <c r="TEG426" s="31"/>
      <c r="TEH426" s="31"/>
      <c r="TEI426" s="19"/>
      <c r="TEJ426" s="19"/>
      <c r="TEK426" s="19"/>
      <c r="TEL426" s="19"/>
      <c r="TEM426" s="19"/>
      <c r="TEN426" s="19"/>
      <c r="TEO426" s="19"/>
      <c r="TEP426" s="19"/>
      <c r="TEQ426" s="19"/>
      <c r="TER426" s="31"/>
      <c r="TES426" s="31"/>
      <c r="TET426" s="31"/>
      <c r="TEU426" s="31"/>
      <c r="TEV426" s="95"/>
      <c r="TEW426" s="31"/>
      <c r="TEX426" s="46"/>
      <c r="TEY426" s="31"/>
      <c r="TEZ426" s="31"/>
      <c r="TFA426" s="31"/>
      <c r="TFB426" s="31"/>
      <c r="TFC426" s="31"/>
      <c r="TFD426" s="118"/>
      <c r="TFE426" s="19"/>
      <c r="TFF426" s="19"/>
      <c r="TFG426" s="19"/>
      <c r="TFH426" s="31"/>
      <c r="TFI426" s="19"/>
      <c r="TFJ426" s="19"/>
      <c r="TFK426" s="31"/>
      <c r="TFL426" s="31"/>
      <c r="TFM426" s="19"/>
      <c r="TFN426" s="19"/>
      <c r="TFO426" s="19"/>
      <c r="TFP426" s="19"/>
      <c r="TFQ426" s="19"/>
      <c r="TFR426" s="19"/>
      <c r="TFS426" s="19"/>
      <c r="TFT426" s="19"/>
      <c r="TFU426" s="19"/>
      <c r="TFV426" s="31"/>
      <c r="TFW426" s="31"/>
      <c r="TFX426" s="31"/>
      <c r="TFY426" s="31"/>
      <c r="TFZ426" s="95"/>
      <c r="TGA426" s="31"/>
      <c r="TGB426" s="46"/>
      <c r="TGC426" s="31"/>
      <c r="TGD426" s="31"/>
      <c r="TGE426" s="31"/>
      <c r="TGF426" s="31"/>
      <c r="TGG426" s="31"/>
      <c r="TGH426" s="118"/>
      <c r="TGI426" s="19"/>
      <c r="TGJ426" s="19"/>
      <c r="TGK426" s="19"/>
      <c r="TGL426" s="31"/>
      <c r="TGM426" s="19"/>
      <c r="TGN426" s="19"/>
      <c r="TGO426" s="31"/>
      <c r="TGP426" s="31"/>
      <c r="TGQ426" s="19"/>
      <c r="TGR426" s="19"/>
      <c r="TGS426" s="19"/>
      <c r="TGT426" s="19"/>
      <c r="TGU426" s="19"/>
      <c r="TGV426" s="19"/>
      <c r="TGW426" s="19"/>
      <c r="TGX426" s="19"/>
      <c r="TGY426" s="19"/>
      <c r="TGZ426" s="31"/>
      <c r="THA426" s="31"/>
      <c r="THB426" s="31"/>
      <c r="THC426" s="31"/>
      <c r="THD426" s="95"/>
      <c r="THE426" s="31"/>
      <c r="THF426" s="46"/>
      <c r="THG426" s="31"/>
      <c r="THH426" s="31"/>
      <c r="THI426" s="31"/>
      <c r="THJ426" s="31"/>
      <c r="THK426" s="31"/>
      <c r="THL426" s="118"/>
      <c r="THM426" s="19"/>
      <c r="THN426" s="19"/>
      <c r="THO426" s="19"/>
      <c r="THP426" s="31"/>
      <c r="THQ426" s="19"/>
      <c r="THR426" s="19"/>
      <c r="THS426" s="31"/>
      <c r="THT426" s="31"/>
      <c r="THU426" s="19"/>
      <c r="THV426" s="19"/>
      <c r="THW426" s="19"/>
      <c r="THX426" s="19"/>
      <c r="THY426" s="19"/>
      <c r="THZ426" s="19"/>
      <c r="TIA426" s="19"/>
      <c r="TIB426" s="19"/>
      <c r="TIC426" s="19"/>
      <c r="TID426" s="31"/>
      <c r="TIE426" s="31"/>
      <c r="TIF426" s="31"/>
      <c r="TIG426" s="31"/>
      <c r="TIH426" s="95"/>
      <c r="TII426" s="31"/>
      <c r="TIJ426" s="46"/>
      <c r="TIK426" s="31"/>
      <c r="TIL426" s="31"/>
      <c r="TIM426" s="31"/>
      <c r="TIN426" s="31"/>
      <c r="TIO426" s="31"/>
      <c r="TIP426" s="118"/>
      <c r="TIQ426" s="19"/>
      <c r="TIR426" s="19"/>
      <c r="TIS426" s="19"/>
      <c r="TIT426" s="31"/>
      <c r="TIU426" s="19"/>
      <c r="TIV426" s="19"/>
      <c r="TIW426" s="31"/>
      <c r="TIX426" s="31"/>
      <c r="TIY426" s="19"/>
      <c r="TIZ426" s="19"/>
      <c r="TJA426" s="19"/>
      <c r="TJB426" s="19"/>
      <c r="TJC426" s="19"/>
      <c r="TJD426" s="19"/>
      <c r="TJE426" s="19"/>
      <c r="TJF426" s="19"/>
      <c r="TJG426" s="19"/>
      <c r="TJH426" s="31"/>
      <c r="TJI426" s="31"/>
      <c r="TJJ426" s="31"/>
      <c r="TJK426" s="31"/>
      <c r="TJL426" s="95"/>
      <c r="TJM426" s="31"/>
      <c r="TJN426" s="46"/>
      <c r="TJO426" s="31"/>
      <c r="TJP426" s="31"/>
      <c r="TJQ426" s="31"/>
      <c r="TJR426" s="31"/>
      <c r="TJS426" s="31"/>
      <c r="TJT426" s="118"/>
      <c r="TJU426" s="19"/>
      <c r="TJV426" s="19"/>
      <c r="TJW426" s="19"/>
      <c r="TJX426" s="31"/>
      <c r="TJY426" s="19"/>
      <c r="TJZ426" s="19"/>
      <c r="TKA426" s="31"/>
      <c r="TKB426" s="31"/>
      <c r="TKC426" s="19"/>
      <c r="TKD426" s="19"/>
      <c r="TKE426" s="19"/>
      <c r="TKF426" s="19"/>
      <c r="TKG426" s="19"/>
      <c r="TKH426" s="19"/>
      <c r="TKI426" s="19"/>
      <c r="TKJ426" s="19"/>
      <c r="TKK426" s="19"/>
      <c r="TKL426" s="31"/>
      <c r="TKM426" s="31"/>
      <c r="TKN426" s="31"/>
      <c r="TKO426" s="31"/>
      <c r="TKP426" s="95"/>
      <c r="TKQ426" s="31"/>
      <c r="TKR426" s="46"/>
      <c r="TKS426" s="31"/>
      <c r="TKT426" s="31"/>
      <c r="TKU426" s="31"/>
      <c r="TKV426" s="31"/>
      <c r="TKW426" s="31"/>
      <c r="TKX426" s="118"/>
      <c r="TKY426" s="19"/>
      <c r="TKZ426" s="19"/>
      <c r="TLA426" s="19"/>
      <c r="TLB426" s="31"/>
      <c r="TLC426" s="19"/>
      <c r="TLD426" s="19"/>
      <c r="TLE426" s="31"/>
      <c r="TLF426" s="31"/>
      <c r="TLG426" s="19"/>
      <c r="TLH426" s="19"/>
      <c r="TLI426" s="19"/>
      <c r="TLJ426" s="19"/>
      <c r="TLK426" s="19"/>
      <c r="TLL426" s="19"/>
      <c r="TLM426" s="19"/>
      <c r="TLN426" s="19"/>
      <c r="TLO426" s="19"/>
      <c r="TLP426" s="31"/>
      <c r="TLQ426" s="31"/>
      <c r="TLR426" s="31"/>
      <c r="TLS426" s="31"/>
      <c r="TLT426" s="95"/>
      <c r="TLU426" s="31"/>
      <c r="TLV426" s="46"/>
      <c r="TLW426" s="31"/>
      <c r="TLX426" s="31"/>
      <c r="TLY426" s="31"/>
      <c r="TLZ426" s="31"/>
      <c r="TMA426" s="31"/>
      <c r="TMB426" s="118"/>
      <c r="TMC426" s="19"/>
      <c r="TMD426" s="19"/>
      <c r="TME426" s="19"/>
      <c r="TMF426" s="31"/>
      <c r="TMG426" s="19"/>
      <c r="TMH426" s="19"/>
      <c r="TMI426" s="31"/>
      <c r="TMJ426" s="31"/>
      <c r="TMK426" s="19"/>
      <c r="TML426" s="19"/>
      <c r="TMM426" s="19"/>
      <c r="TMN426" s="19"/>
      <c r="TMO426" s="19"/>
      <c r="TMP426" s="19"/>
      <c r="TMQ426" s="19"/>
      <c r="TMR426" s="19"/>
      <c r="TMS426" s="19"/>
      <c r="TMT426" s="31"/>
      <c r="TMU426" s="31"/>
      <c r="TMV426" s="31"/>
      <c r="TMW426" s="31"/>
      <c r="TMX426" s="95"/>
      <c r="TMY426" s="31"/>
      <c r="TMZ426" s="46"/>
      <c r="TNA426" s="31"/>
      <c r="TNB426" s="31"/>
      <c r="TNC426" s="31"/>
      <c r="TND426" s="31"/>
      <c r="TNE426" s="31"/>
      <c r="TNF426" s="118"/>
      <c r="TNG426" s="19"/>
      <c r="TNH426" s="19"/>
      <c r="TNI426" s="19"/>
      <c r="TNJ426" s="31"/>
      <c r="TNK426" s="19"/>
      <c r="TNL426" s="19"/>
      <c r="TNM426" s="31"/>
      <c r="TNN426" s="31"/>
      <c r="TNO426" s="19"/>
      <c r="TNP426" s="19"/>
      <c r="TNQ426" s="19"/>
      <c r="TNR426" s="19"/>
      <c r="TNS426" s="19"/>
      <c r="TNT426" s="19"/>
      <c r="TNU426" s="19"/>
      <c r="TNV426" s="19"/>
      <c r="TNW426" s="19"/>
      <c r="TNX426" s="31"/>
      <c r="TNY426" s="31"/>
      <c r="TNZ426" s="31"/>
      <c r="TOA426" s="31"/>
      <c r="TOB426" s="95"/>
      <c r="TOC426" s="31"/>
      <c r="TOD426" s="46"/>
      <c r="TOE426" s="31"/>
      <c r="TOF426" s="31"/>
      <c r="TOG426" s="31"/>
      <c r="TOH426" s="31"/>
      <c r="TOI426" s="31"/>
      <c r="TOJ426" s="118"/>
      <c r="TOK426" s="19"/>
      <c r="TOL426" s="19"/>
      <c r="TOM426" s="19"/>
      <c r="TON426" s="31"/>
      <c r="TOO426" s="19"/>
      <c r="TOP426" s="19"/>
      <c r="TOQ426" s="31"/>
      <c r="TOR426" s="31"/>
      <c r="TOS426" s="19"/>
      <c r="TOT426" s="19"/>
      <c r="TOU426" s="19"/>
      <c r="TOV426" s="19"/>
      <c r="TOW426" s="19"/>
      <c r="TOX426" s="19"/>
      <c r="TOY426" s="19"/>
      <c r="TOZ426" s="19"/>
      <c r="TPA426" s="19"/>
      <c r="TPB426" s="31"/>
      <c r="TPC426" s="31"/>
      <c r="TPD426" s="31"/>
      <c r="TPE426" s="31"/>
      <c r="TPF426" s="95"/>
      <c r="TPG426" s="31"/>
      <c r="TPH426" s="46"/>
      <c r="TPI426" s="31"/>
      <c r="TPJ426" s="31"/>
      <c r="TPK426" s="31"/>
      <c r="TPL426" s="31"/>
      <c r="TPM426" s="31"/>
      <c r="TPN426" s="118"/>
      <c r="TPO426" s="19"/>
      <c r="TPP426" s="19"/>
      <c r="TPQ426" s="19"/>
      <c r="TPR426" s="31"/>
      <c r="TPS426" s="19"/>
      <c r="TPT426" s="19"/>
      <c r="TPU426" s="31"/>
      <c r="TPV426" s="31"/>
      <c r="TPW426" s="19"/>
      <c r="TPX426" s="19"/>
      <c r="TPY426" s="19"/>
      <c r="TPZ426" s="19"/>
      <c r="TQA426" s="19"/>
      <c r="TQB426" s="19"/>
      <c r="TQC426" s="19"/>
      <c r="TQD426" s="19"/>
      <c r="TQE426" s="19"/>
      <c r="TQF426" s="31"/>
      <c r="TQG426" s="31"/>
      <c r="TQH426" s="31"/>
      <c r="TQI426" s="31"/>
      <c r="TQJ426" s="95"/>
      <c r="TQK426" s="31"/>
      <c r="TQL426" s="46"/>
      <c r="TQM426" s="31"/>
      <c r="TQN426" s="31"/>
      <c r="TQO426" s="31"/>
      <c r="TQP426" s="31"/>
      <c r="TQQ426" s="31"/>
      <c r="TQR426" s="118"/>
      <c r="TQS426" s="19"/>
      <c r="TQT426" s="19"/>
      <c r="TQU426" s="19"/>
      <c r="TQV426" s="31"/>
      <c r="TQW426" s="19"/>
      <c r="TQX426" s="19"/>
      <c r="TQY426" s="31"/>
      <c r="TQZ426" s="31"/>
      <c r="TRA426" s="19"/>
      <c r="TRB426" s="19"/>
      <c r="TRC426" s="19"/>
      <c r="TRD426" s="19"/>
      <c r="TRE426" s="19"/>
      <c r="TRF426" s="19"/>
      <c r="TRG426" s="19"/>
      <c r="TRH426" s="19"/>
      <c r="TRI426" s="19"/>
      <c r="TRJ426" s="31"/>
      <c r="TRK426" s="31"/>
      <c r="TRL426" s="31"/>
      <c r="TRM426" s="31"/>
      <c r="TRN426" s="95"/>
      <c r="TRO426" s="31"/>
      <c r="TRP426" s="46"/>
      <c r="TRQ426" s="31"/>
      <c r="TRR426" s="31"/>
      <c r="TRS426" s="31"/>
      <c r="TRT426" s="31"/>
      <c r="TRU426" s="31"/>
      <c r="TRV426" s="118"/>
      <c r="TRW426" s="19"/>
      <c r="TRX426" s="19"/>
      <c r="TRY426" s="19"/>
      <c r="TRZ426" s="31"/>
      <c r="TSA426" s="19"/>
      <c r="TSB426" s="19"/>
      <c r="TSC426" s="31"/>
      <c r="TSD426" s="31"/>
      <c r="TSE426" s="19"/>
      <c r="TSF426" s="19"/>
      <c r="TSG426" s="19"/>
      <c r="TSH426" s="19"/>
      <c r="TSI426" s="19"/>
      <c r="TSJ426" s="19"/>
      <c r="TSK426" s="19"/>
      <c r="TSL426" s="19"/>
      <c r="TSM426" s="19"/>
      <c r="TSN426" s="31"/>
      <c r="TSO426" s="31"/>
      <c r="TSP426" s="31"/>
      <c r="TSQ426" s="31"/>
      <c r="TSR426" s="95"/>
      <c r="TSS426" s="31"/>
      <c r="TST426" s="46"/>
      <c r="TSU426" s="31"/>
      <c r="TSV426" s="31"/>
      <c r="TSW426" s="31"/>
      <c r="TSX426" s="31"/>
      <c r="TSY426" s="31"/>
      <c r="TSZ426" s="118"/>
      <c r="TTA426" s="19"/>
      <c r="TTB426" s="19"/>
      <c r="TTC426" s="19"/>
      <c r="TTD426" s="31"/>
      <c r="TTE426" s="19"/>
      <c r="TTF426" s="19"/>
      <c r="TTG426" s="31"/>
      <c r="TTH426" s="31"/>
      <c r="TTI426" s="19"/>
      <c r="TTJ426" s="19"/>
      <c r="TTK426" s="19"/>
      <c r="TTL426" s="19"/>
      <c r="TTM426" s="19"/>
      <c r="TTN426" s="19"/>
      <c r="TTO426" s="19"/>
      <c r="TTP426" s="19"/>
      <c r="TTQ426" s="19"/>
      <c r="TTR426" s="31"/>
      <c r="TTS426" s="31"/>
      <c r="TTT426" s="31"/>
      <c r="TTU426" s="31"/>
      <c r="TTV426" s="95"/>
      <c r="TTW426" s="31"/>
      <c r="TTX426" s="46"/>
      <c r="TTY426" s="31"/>
      <c r="TTZ426" s="31"/>
      <c r="TUA426" s="31"/>
      <c r="TUB426" s="31"/>
      <c r="TUC426" s="31"/>
      <c r="TUD426" s="118"/>
      <c r="TUE426" s="19"/>
      <c r="TUF426" s="19"/>
      <c r="TUG426" s="19"/>
      <c r="TUH426" s="31"/>
      <c r="TUI426" s="19"/>
      <c r="TUJ426" s="19"/>
      <c r="TUK426" s="31"/>
      <c r="TUL426" s="31"/>
      <c r="TUM426" s="19"/>
      <c r="TUN426" s="19"/>
      <c r="TUO426" s="19"/>
      <c r="TUP426" s="19"/>
      <c r="TUQ426" s="19"/>
      <c r="TUR426" s="19"/>
      <c r="TUS426" s="19"/>
      <c r="TUT426" s="19"/>
      <c r="TUU426" s="19"/>
      <c r="TUV426" s="31"/>
      <c r="TUW426" s="31"/>
      <c r="TUX426" s="31"/>
      <c r="TUY426" s="31"/>
      <c r="TUZ426" s="95"/>
      <c r="TVA426" s="31"/>
      <c r="TVB426" s="46"/>
      <c r="TVC426" s="31"/>
      <c r="TVD426" s="31"/>
      <c r="TVE426" s="31"/>
      <c r="TVF426" s="31"/>
      <c r="TVG426" s="31"/>
      <c r="TVH426" s="118"/>
      <c r="TVI426" s="19"/>
      <c r="TVJ426" s="19"/>
      <c r="TVK426" s="19"/>
      <c r="TVL426" s="31"/>
      <c r="TVM426" s="19"/>
      <c r="TVN426" s="19"/>
      <c r="TVO426" s="31"/>
      <c r="TVP426" s="31"/>
      <c r="TVQ426" s="19"/>
      <c r="TVR426" s="19"/>
      <c r="TVS426" s="19"/>
      <c r="TVT426" s="19"/>
      <c r="TVU426" s="19"/>
      <c r="TVV426" s="19"/>
      <c r="TVW426" s="19"/>
      <c r="TVX426" s="19"/>
      <c r="TVY426" s="19"/>
      <c r="TVZ426" s="31"/>
      <c r="TWA426" s="31"/>
      <c r="TWB426" s="31"/>
      <c r="TWC426" s="31"/>
      <c r="TWD426" s="95"/>
      <c r="TWE426" s="31"/>
      <c r="TWF426" s="46"/>
      <c r="TWG426" s="31"/>
      <c r="TWH426" s="31"/>
      <c r="TWI426" s="31"/>
      <c r="TWJ426" s="31"/>
      <c r="TWK426" s="31"/>
      <c r="TWL426" s="118"/>
      <c r="TWM426" s="19"/>
      <c r="TWN426" s="19"/>
      <c r="TWO426" s="19"/>
      <c r="TWP426" s="31"/>
      <c r="TWQ426" s="19"/>
      <c r="TWR426" s="19"/>
      <c r="TWS426" s="31"/>
      <c r="TWT426" s="31"/>
      <c r="TWU426" s="19"/>
      <c r="TWV426" s="19"/>
      <c r="TWW426" s="19"/>
      <c r="TWX426" s="19"/>
      <c r="TWY426" s="19"/>
      <c r="TWZ426" s="19"/>
      <c r="TXA426" s="19"/>
      <c r="TXB426" s="19"/>
      <c r="TXC426" s="19"/>
      <c r="TXD426" s="31"/>
      <c r="TXE426" s="31"/>
      <c r="TXF426" s="31"/>
      <c r="TXG426" s="31"/>
      <c r="TXH426" s="95"/>
      <c r="TXI426" s="31"/>
      <c r="TXJ426" s="46"/>
      <c r="TXK426" s="31"/>
      <c r="TXL426" s="31"/>
      <c r="TXM426" s="31"/>
      <c r="TXN426" s="31"/>
      <c r="TXO426" s="31"/>
      <c r="TXP426" s="118"/>
      <c r="TXQ426" s="19"/>
      <c r="TXR426" s="19"/>
      <c r="TXS426" s="19"/>
      <c r="TXT426" s="31"/>
      <c r="TXU426" s="19"/>
      <c r="TXV426" s="19"/>
      <c r="TXW426" s="31"/>
      <c r="TXX426" s="31"/>
      <c r="TXY426" s="19"/>
      <c r="TXZ426" s="19"/>
      <c r="TYA426" s="19"/>
      <c r="TYB426" s="19"/>
      <c r="TYC426" s="19"/>
      <c r="TYD426" s="19"/>
      <c r="TYE426" s="19"/>
      <c r="TYF426" s="19"/>
      <c r="TYG426" s="19"/>
      <c r="TYH426" s="31"/>
      <c r="TYI426" s="31"/>
      <c r="TYJ426" s="31"/>
      <c r="TYK426" s="31"/>
      <c r="TYL426" s="95"/>
      <c r="TYM426" s="31"/>
      <c r="TYN426" s="46"/>
      <c r="TYO426" s="31"/>
      <c r="TYP426" s="31"/>
      <c r="TYQ426" s="31"/>
      <c r="TYR426" s="31"/>
      <c r="TYS426" s="31"/>
      <c r="TYT426" s="118"/>
      <c r="TYU426" s="19"/>
      <c r="TYV426" s="19"/>
      <c r="TYW426" s="19"/>
      <c r="TYX426" s="31"/>
      <c r="TYY426" s="19"/>
      <c r="TYZ426" s="19"/>
      <c r="TZA426" s="31"/>
      <c r="TZB426" s="31"/>
      <c r="TZC426" s="19"/>
      <c r="TZD426" s="19"/>
      <c r="TZE426" s="19"/>
      <c r="TZF426" s="19"/>
      <c r="TZG426" s="19"/>
      <c r="TZH426" s="19"/>
      <c r="TZI426" s="19"/>
      <c r="TZJ426" s="19"/>
      <c r="TZK426" s="19"/>
      <c r="TZL426" s="31"/>
      <c r="TZM426" s="31"/>
      <c r="TZN426" s="31"/>
      <c r="TZO426" s="31"/>
      <c r="TZP426" s="95"/>
      <c r="TZQ426" s="31"/>
      <c r="TZR426" s="46"/>
      <c r="TZS426" s="31"/>
      <c r="TZT426" s="31"/>
      <c r="TZU426" s="31"/>
      <c r="TZV426" s="31"/>
      <c r="TZW426" s="31"/>
      <c r="TZX426" s="118"/>
      <c r="TZY426" s="19"/>
      <c r="TZZ426" s="19"/>
      <c r="UAA426" s="19"/>
      <c r="UAB426" s="31"/>
      <c r="UAC426" s="19"/>
      <c r="UAD426" s="19"/>
      <c r="UAE426" s="31"/>
      <c r="UAF426" s="31"/>
      <c r="UAG426" s="19"/>
      <c r="UAH426" s="19"/>
      <c r="UAI426" s="19"/>
      <c r="UAJ426" s="19"/>
      <c r="UAK426" s="19"/>
      <c r="UAL426" s="19"/>
      <c r="UAM426" s="19"/>
      <c r="UAN426" s="19"/>
      <c r="UAO426" s="19"/>
      <c r="UAP426" s="31"/>
      <c r="UAQ426" s="31"/>
      <c r="UAR426" s="31"/>
      <c r="UAS426" s="31"/>
      <c r="UAT426" s="95"/>
      <c r="UAU426" s="31"/>
      <c r="UAV426" s="46"/>
      <c r="UAW426" s="31"/>
      <c r="UAX426" s="31"/>
      <c r="UAY426" s="31"/>
      <c r="UAZ426" s="31"/>
      <c r="UBA426" s="31"/>
      <c r="UBB426" s="118"/>
      <c r="UBC426" s="19"/>
      <c r="UBD426" s="19"/>
      <c r="UBE426" s="19"/>
      <c r="UBF426" s="31"/>
      <c r="UBG426" s="19"/>
      <c r="UBH426" s="19"/>
      <c r="UBI426" s="31"/>
      <c r="UBJ426" s="31"/>
      <c r="UBK426" s="19"/>
      <c r="UBL426" s="19"/>
      <c r="UBM426" s="19"/>
      <c r="UBN426" s="19"/>
      <c r="UBO426" s="19"/>
      <c r="UBP426" s="19"/>
      <c r="UBQ426" s="19"/>
      <c r="UBR426" s="19"/>
      <c r="UBS426" s="19"/>
      <c r="UBT426" s="31"/>
      <c r="UBU426" s="31"/>
      <c r="UBV426" s="31"/>
      <c r="UBW426" s="31"/>
      <c r="UBX426" s="95"/>
      <c r="UBY426" s="31"/>
      <c r="UBZ426" s="46"/>
      <c r="UCA426" s="31"/>
      <c r="UCB426" s="31"/>
      <c r="UCC426" s="31"/>
      <c r="UCD426" s="31"/>
      <c r="UCE426" s="31"/>
      <c r="UCF426" s="118"/>
      <c r="UCG426" s="19"/>
      <c r="UCH426" s="19"/>
      <c r="UCI426" s="19"/>
      <c r="UCJ426" s="31"/>
      <c r="UCK426" s="19"/>
      <c r="UCL426" s="19"/>
      <c r="UCM426" s="31"/>
      <c r="UCN426" s="31"/>
      <c r="UCO426" s="19"/>
      <c r="UCP426" s="19"/>
      <c r="UCQ426" s="19"/>
      <c r="UCR426" s="19"/>
      <c r="UCS426" s="19"/>
      <c r="UCT426" s="19"/>
      <c r="UCU426" s="19"/>
      <c r="UCV426" s="19"/>
      <c r="UCW426" s="19"/>
      <c r="UCX426" s="31"/>
      <c r="UCY426" s="31"/>
      <c r="UCZ426" s="31"/>
      <c r="UDA426" s="31"/>
      <c r="UDB426" s="95"/>
      <c r="UDC426" s="31"/>
      <c r="UDD426" s="46"/>
      <c r="UDE426" s="31"/>
      <c r="UDF426" s="31"/>
      <c r="UDG426" s="31"/>
      <c r="UDH426" s="31"/>
      <c r="UDI426" s="31"/>
      <c r="UDJ426" s="118"/>
      <c r="UDK426" s="19"/>
      <c r="UDL426" s="19"/>
      <c r="UDM426" s="19"/>
      <c r="UDN426" s="31"/>
      <c r="UDO426" s="19"/>
      <c r="UDP426" s="19"/>
      <c r="UDQ426" s="31"/>
      <c r="UDR426" s="31"/>
      <c r="UDS426" s="19"/>
      <c r="UDT426" s="19"/>
      <c r="UDU426" s="19"/>
      <c r="UDV426" s="19"/>
      <c r="UDW426" s="19"/>
      <c r="UDX426" s="19"/>
      <c r="UDY426" s="19"/>
      <c r="UDZ426" s="19"/>
      <c r="UEA426" s="19"/>
      <c r="UEB426" s="31"/>
      <c r="UEC426" s="31"/>
      <c r="UED426" s="31"/>
      <c r="UEE426" s="31"/>
      <c r="UEF426" s="95"/>
      <c r="UEG426" s="31"/>
      <c r="UEH426" s="46"/>
      <c r="UEI426" s="31"/>
      <c r="UEJ426" s="31"/>
      <c r="UEK426" s="31"/>
      <c r="UEL426" s="31"/>
      <c r="UEM426" s="31"/>
      <c r="UEN426" s="118"/>
      <c r="UEO426" s="19"/>
      <c r="UEP426" s="19"/>
      <c r="UEQ426" s="19"/>
      <c r="UER426" s="31"/>
      <c r="UES426" s="19"/>
      <c r="UET426" s="19"/>
      <c r="UEU426" s="31"/>
      <c r="UEV426" s="31"/>
      <c r="UEW426" s="19"/>
      <c r="UEX426" s="19"/>
      <c r="UEY426" s="19"/>
      <c r="UEZ426" s="19"/>
      <c r="UFA426" s="19"/>
      <c r="UFB426" s="19"/>
      <c r="UFC426" s="19"/>
      <c r="UFD426" s="19"/>
      <c r="UFE426" s="19"/>
      <c r="UFF426" s="31"/>
      <c r="UFG426" s="31"/>
      <c r="UFH426" s="31"/>
      <c r="UFI426" s="31"/>
      <c r="UFJ426" s="95"/>
      <c r="UFK426" s="31"/>
      <c r="UFL426" s="46"/>
      <c r="UFM426" s="31"/>
      <c r="UFN426" s="31"/>
      <c r="UFO426" s="31"/>
      <c r="UFP426" s="31"/>
      <c r="UFQ426" s="31"/>
      <c r="UFR426" s="118"/>
      <c r="UFS426" s="19"/>
      <c r="UFT426" s="19"/>
      <c r="UFU426" s="19"/>
      <c r="UFV426" s="31"/>
      <c r="UFW426" s="19"/>
      <c r="UFX426" s="19"/>
      <c r="UFY426" s="31"/>
      <c r="UFZ426" s="31"/>
      <c r="UGA426" s="19"/>
      <c r="UGB426" s="19"/>
      <c r="UGC426" s="19"/>
      <c r="UGD426" s="19"/>
      <c r="UGE426" s="19"/>
      <c r="UGF426" s="19"/>
      <c r="UGG426" s="19"/>
      <c r="UGH426" s="19"/>
      <c r="UGI426" s="19"/>
      <c r="UGJ426" s="31"/>
      <c r="UGK426" s="31"/>
      <c r="UGL426" s="31"/>
      <c r="UGM426" s="31"/>
      <c r="UGN426" s="95"/>
      <c r="UGO426" s="31"/>
      <c r="UGP426" s="46"/>
      <c r="UGQ426" s="31"/>
      <c r="UGR426" s="31"/>
      <c r="UGS426" s="31"/>
      <c r="UGT426" s="31"/>
      <c r="UGU426" s="31"/>
      <c r="UGV426" s="118"/>
      <c r="UGW426" s="19"/>
      <c r="UGX426" s="19"/>
      <c r="UGY426" s="19"/>
      <c r="UGZ426" s="31"/>
      <c r="UHA426" s="19"/>
      <c r="UHB426" s="19"/>
      <c r="UHC426" s="31"/>
      <c r="UHD426" s="31"/>
      <c r="UHE426" s="19"/>
      <c r="UHF426" s="19"/>
      <c r="UHG426" s="19"/>
      <c r="UHH426" s="19"/>
      <c r="UHI426" s="19"/>
      <c r="UHJ426" s="19"/>
      <c r="UHK426" s="19"/>
      <c r="UHL426" s="19"/>
      <c r="UHM426" s="19"/>
      <c r="UHN426" s="31"/>
      <c r="UHO426" s="31"/>
      <c r="UHP426" s="31"/>
      <c r="UHQ426" s="31"/>
      <c r="UHR426" s="95"/>
      <c r="UHS426" s="31"/>
      <c r="UHT426" s="46"/>
      <c r="UHU426" s="31"/>
      <c r="UHV426" s="31"/>
      <c r="UHW426" s="31"/>
      <c r="UHX426" s="31"/>
      <c r="UHY426" s="31"/>
      <c r="UHZ426" s="118"/>
      <c r="UIA426" s="19"/>
      <c r="UIB426" s="19"/>
      <c r="UIC426" s="19"/>
      <c r="UID426" s="31"/>
      <c r="UIE426" s="19"/>
      <c r="UIF426" s="19"/>
      <c r="UIG426" s="31"/>
      <c r="UIH426" s="31"/>
      <c r="UII426" s="19"/>
      <c r="UIJ426" s="19"/>
      <c r="UIK426" s="19"/>
      <c r="UIL426" s="19"/>
      <c r="UIM426" s="19"/>
      <c r="UIN426" s="19"/>
      <c r="UIO426" s="19"/>
      <c r="UIP426" s="19"/>
      <c r="UIQ426" s="19"/>
      <c r="UIR426" s="31"/>
      <c r="UIS426" s="31"/>
      <c r="UIT426" s="31"/>
      <c r="UIU426" s="31"/>
      <c r="UIV426" s="95"/>
      <c r="UIW426" s="31"/>
      <c r="UIX426" s="46"/>
      <c r="UIY426" s="31"/>
      <c r="UIZ426" s="31"/>
      <c r="UJA426" s="31"/>
      <c r="UJB426" s="31"/>
      <c r="UJC426" s="31"/>
      <c r="UJD426" s="118"/>
      <c r="UJE426" s="19"/>
      <c r="UJF426" s="19"/>
      <c r="UJG426" s="19"/>
      <c r="UJH426" s="31"/>
      <c r="UJI426" s="19"/>
      <c r="UJJ426" s="19"/>
      <c r="UJK426" s="31"/>
      <c r="UJL426" s="31"/>
      <c r="UJM426" s="19"/>
      <c r="UJN426" s="19"/>
      <c r="UJO426" s="19"/>
      <c r="UJP426" s="19"/>
      <c r="UJQ426" s="19"/>
      <c r="UJR426" s="19"/>
      <c r="UJS426" s="19"/>
      <c r="UJT426" s="19"/>
      <c r="UJU426" s="19"/>
      <c r="UJV426" s="31"/>
      <c r="UJW426" s="31"/>
      <c r="UJX426" s="31"/>
      <c r="UJY426" s="31"/>
      <c r="UJZ426" s="95"/>
      <c r="UKA426" s="31"/>
      <c r="UKB426" s="46"/>
      <c r="UKC426" s="31"/>
      <c r="UKD426" s="31"/>
      <c r="UKE426" s="31"/>
      <c r="UKF426" s="31"/>
      <c r="UKG426" s="31"/>
      <c r="UKH426" s="118"/>
      <c r="UKI426" s="19"/>
      <c r="UKJ426" s="19"/>
      <c r="UKK426" s="19"/>
      <c r="UKL426" s="31"/>
      <c r="UKM426" s="19"/>
      <c r="UKN426" s="19"/>
      <c r="UKO426" s="31"/>
      <c r="UKP426" s="31"/>
      <c r="UKQ426" s="19"/>
      <c r="UKR426" s="19"/>
      <c r="UKS426" s="19"/>
      <c r="UKT426" s="19"/>
      <c r="UKU426" s="19"/>
      <c r="UKV426" s="19"/>
      <c r="UKW426" s="19"/>
      <c r="UKX426" s="19"/>
      <c r="UKY426" s="19"/>
      <c r="UKZ426" s="31"/>
      <c r="ULA426" s="31"/>
      <c r="ULB426" s="31"/>
      <c r="ULC426" s="31"/>
      <c r="ULD426" s="95"/>
      <c r="ULE426" s="31"/>
      <c r="ULF426" s="46"/>
      <c r="ULG426" s="31"/>
      <c r="ULH426" s="31"/>
      <c r="ULI426" s="31"/>
      <c r="ULJ426" s="31"/>
      <c r="ULK426" s="31"/>
      <c r="ULL426" s="118"/>
      <c r="ULM426" s="19"/>
      <c r="ULN426" s="19"/>
      <c r="ULO426" s="19"/>
      <c r="ULP426" s="31"/>
      <c r="ULQ426" s="19"/>
      <c r="ULR426" s="19"/>
      <c r="ULS426" s="31"/>
      <c r="ULT426" s="31"/>
      <c r="ULU426" s="19"/>
      <c r="ULV426" s="19"/>
      <c r="ULW426" s="19"/>
      <c r="ULX426" s="19"/>
      <c r="ULY426" s="19"/>
      <c r="ULZ426" s="19"/>
      <c r="UMA426" s="19"/>
      <c r="UMB426" s="19"/>
      <c r="UMC426" s="19"/>
      <c r="UMD426" s="31"/>
      <c r="UME426" s="31"/>
      <c r="UMF426" s="31"/>
      <c r="UMG426" s="31"/>
      <c r="UMH426" s="95"/>
      <c r="UMI426" s="31"/>
      <c r="UMJ426" s="46"/>
      <c r="UMK426" s="31"/>
      <c r="UML426" s="31"/>
      <c r="UMM426" s="31"/>
      <c r="UMN426" s="31"/>
      <c r="UMO426" s="31"/>
      <c r="UMP426" s="118"/>
      <c r="UMQ426" s="19"/>
      <c r="UMR426" s="19"/>
      <c r="UMS426" s="19"/>
      <c r="UMT426" s="31"/>
      <c r="UMU426" s="19"/>
      <c r="UMV426" s="19"/>
      <c r="UMW426" s="31"/>
      <c r="UMX426" s="31"/>
      <c r="UMY426" s="19"/>
      <c r="UMZ426" s="19"/>
      <c r="UNA426" s="19"/>
      <c r="UNB426" s="19"/>
      <c r="UNC426" s="19"/>
      <c r="UND426" s="19"/>
      <c r="UNE426" s="19"/>
      <c r="UNF426" s="19"/>
      <c r="UNG426" s="19"/>
      <c r="UNH426" s="31"/>
      <c r="UNI426" s="31"/>
      <c r="UNJ426" s="31"/>
      <c r="UNK426" s="31"/>
      <c r="UNL426" s="95"/>
      <c r="UNM426" s="31"/>
      <c r="UNN426" s="46"/>
      <c r="UNO426" s="31"/>
      <c r="UNP426" s="31"/>
      <c r="UNQ426" s="31"/>
      <c r="UNR426" s="31"/>
      <c r="UNS426" s="31"/>
      <c r="UNT426" s="118"/>
      <c r="UNU426" s="19"/>
      <c r="UNV426" s="19"/>
      <c r="UNW426" s="19"/>
      <c r="UNX426" s="31"/>
      <c r="UNY426" s="19"/>
      <c r="UNZ426" s="19"/>
      <c r="UOA426" s="31"/>
      <c r="UOB426" s="31"/>
      <c r="UOC426" s="19"/>
      <c r="UOD426" s="19"/>
      <c r="UOE426" s="19"/>
      <c r="UOF426" s="19"/>
      <c r="UOG426" s="19"/>
      <c r="UOH426" s="19"/>
      <c r="UOI426" s="19"/>
      <c r="UOJ426" s="19"/>
      <c r="UOK426" s="19"/>
      <c r="UOL426" s="31"/>
      <c r="UOM426" s="31"/>
      <c r="UON426" s="31"/>
      <c r="UOO426" s="31"/>
      <c r="UOP426" s="95"/>
      <c r="UOQ426" s="31"/>
      <c r="UOR426" s="46"/>
      <c r="UOS426" s="31"/>
      <c r="UOT426" s="31"/>
      <c r="UOU426" s="31"/>
      <c r="UOV426" s="31"/>
      <c r="UOW426" s="31"/>
      <c r="UOX426" s="118"/>
      <c r="UOY426" s="19"/>
      <c r="UOZ426" s="19"/>
      <c r="UPA426" s="19"/>
      <c r="UPB426" s="31"/>
      <c r="UPC426" s="19"/>
      <c r="UPD426" s="19"/>
      <c r="UPE426" s="31"/>
      <c r="UPF426" s="31"/>
      <c r="UPG426" s="19"/>
      <c r="UPH426" s="19"/>
      <c r="UPI426" s="19"/>
      <c r="UPJ426" s="19"/>
      <c r="UPK426" s="19"/>
      <c r="UPL426" s="19"/>
      <c r="UPM426" s="19"/>
      <c r="UPN426" s="19"/>
      <c r="UPO426" s="19"/>
      <c r="UPP426" s="31"/>
      <c r="UPQ426" s="31"/>
      <c r="UPR426" s="31"/>
      <c r="UPS426" s="31"/>
      <c r="UPT426" s="95"/>
      <c r="UPU426" s="31"/>
      <c r="UPV426" s="46"/>
      <c r="UPW426" s="31"/>
      <c r="UPX426" s="31"/>
      <c r="UPY426" s="31"/>
      <c r="UPZ426" s="31"/>
      <c r="UQA426" s="31"/>
      <c r="UQB426" s="118"/>
      <c r="UQC426" s="19"/>
      <c r="UQD426" s="19"/>
      <c r="UQE426" s="19"/>
      <c r="UQF426" s="31"/>
      <c r="UQG426" s="19"/>
      <c r="UQH426" s="19"/>
      <c r="UQI426" s="31"/>
      <c r="UQJ426" s="31"/>
      <c r="UQK426" s="19"/>
      <c r="UQL426" s="19"/>
      <c r="UQM426" s="19"/>
      <c r="UQN426" s="19"/>
      <c r="UQO426" s="19"/>
      <c r="UQP426" s="19"/>
      <c r="UQQ426" s="19"/>
      <c r="UQR426" s="19"/>
      <c r="UQS426" s="19"/>
      <c r="UQT426" s="31"/>
      <c r="UQU426" s="31"/>
      <c r="UQV426" s="31"/>
      <c r="UQW426" s="31"/>
      <c r="UQX426" s="95"/>
      <c r="UQY426" s="31"/>
      <c r="UQZ426" s="46"/>
      <c r="URA426" s="31"/>
      <c r="URB426" s="31"/>
      <c r="URC426" s="31"/>
      <c r="URD426" s="31"/>
      <c r="URE426" s="31"/>
      <c r="URF426" s="118"/>
      <c r="URG426" s="19"/>
      <c r="URH426" s="19"/>
      <c r="URI426" s="19"/>
      <c r="URJ426" s="31"/>
      <c r="URK426" s="19"/>
      <c r="URL426" s="19"/>
      <c r="URM426" s="31"/>
      <c r="URN426" s="31"/>
      <c r="URO426" s="19"/>
      <c r="URP426" s="19"/>
      <c r="URQ426" s="19"/>
      <c r="URR426" s="19"/>
      <c r="URS426" s="19"/>
      <c r="URT426" s="19"/>
      <c r="URU426" s="19"/>
      <c r="URV426" s="19"/>
      <c r="URW426" s="19"/>
      <c r="URX426" s="31"/>
      <c r="URY426" s="31"/>
      <c r="URZ426" s="31"/>
      <c r="USA426" s="31"/>
      <c r="USB426" s="95"/>
      <c r="USC426" s="31"/>
      <c r="USD426" s="46"/>
      <c r="USE426" s="31"/>
      <c r="USF426" s="31"/>
      <c r="USG426" s="31"/>
      <c r="USH426" s="31"/>
      <c r="USI426" s="31"/>
      <c r="USJ426" s="118"/>
      <c r="USK426" s="19"/>
      <c r="USL426" s="19"/>
      <c r="USM426" s="19"/>
      <c r="USN426" s="31"/>
      <c r="USO426" s="19"/>
      <c r="USP426" s="19"/>
      <c r="USQ426" s="31"/>
      <c r="USR426" s="31"/>
      <c r="USS426" s="19"/>
      <c r="UST426" s="19"/>
      <c r="USU426" s="19"/>
      <c r="USV426" s="19"/>
      <c r="USW426" s="19"/>
      <c r="USX426" s="19"/>
      <c r="USY426" s="19"/>
      <c r="USZ426" s="19"/>
      <c r="UTA426" s="19"/>
      <c r="UTB426" s="31"/>
      <c r="UTC426" s="31"/>
      <c r="UTD426" s="31"/>
      <c r="UTE426" s="31"/>
      <c r="UTF426" s="95"/>
      <c r="UTG426" s="31"/>
      <c r="UTH426" s="46"/>
      <c r="UTI426" s="31"/>
      <c r="UTJ426" s="31"/>
      <c r="UTK426" s="31"/>
      <c r="UTL426" s="31"/>
      <c r="UTM426" s="31"/>
      <c r="UTN426" s="118"/>
      <c r="UTO426" s="19"/>
      <c r="UTP426" s="19"/>
      <c r="UTQ426" s="19"/>
      <c r="UTR426" s="31"/>
      <c r="UTS426" s="19"/>
      <c r="UTT426" s="19"/>
      <c r="UTU426" s="31"/>
      <c r="UTV426" s="31"/>
      <c r="UTW426" s="19"/>
      <c r="UTX426" s="19"/>
      <c r="UTY426" s="19"/>
      <c r="UTZ426" s="19"/>
      <c r="UUA426" s="19"/>
      <c r="UUB426" s="19"/>
      <c r="UUC426" s="19"/>
      <c r="UUD426" s="19"/>
      <c r="UUE426" s="19"/>
      <c r="UUF426" s="31"/>
      <c r="UUG426" s="31"/>
      <c r="UUH426" s="31"/>
      <c r="UUI426" s="31"/>
      <c r="UUJ426" s="95"/>
      <c r="UUK426" s="31"/>
      <c r="UUL426" s="46"/>
      <c r="UUM426" s="31"/>
      <c r="UUN426" s="31"/>
      <c r="UUO426" s="31"/>
      <c r="UUP426" s="31"/>
      <c r="UUQ426" s="31"/>
      <c r="UUR426" s="118"/>
      <c r="UUS426" s="19"/>
      <c r="UUT426" s="19"/>
      <c r="UUU426" s="19"/>
      <c r="UUV426" s="31"/>
      <c r="UUW426" s="19"/>
      <c r="UUX426" s="19"/>
      <c r="UUY426" s="31"/>
      <c r="UUZ426" s="31"/>
      <c r="UVA426" s="19"/>
      <c r="UVB426" s="19"/>
      <c r="UVC426" s="19"/>
      <c r="UVD426" s="19"/>
      <c r="UVE426" s="19"/>
      <c r="UVF426" s="19"/>
      <c r="UVG426" s="19"/>
      <c r="UVH426" s="19"/>
      <c r="UVI426" s="19"/>
      <c r="UVJ426" s="31"/>
      <c r="UVK426" s="31"/>
      <c r="UVL426" s="31"/>
      <c r="UVM426" s="31"/>
      <c r="UVN426" s="95"/>
      <c r="UVO426" s="31"/>
      <c r="UVP426" s="46"/>
      <c r="UVQ426" s="31"/>
      <c r="UVR426" s="31"/>
      <c r="UVS426" s="31"/>
      <c r="UVT426" s="31"/>
      <c r="UVU426" s="31"/>
      <c r="UVV426" s="118"/>
      <c r="UVW426" s="19"/>
      <c r="UVX426" s="19"/>
      <c r="UVY426" s="19"/>
      <c r="UVZ426" s="31"/>
      <c r="UWA426" s="19"/>
      <c r="UWB426" s="19"/>
      <c r="UWC426" s="31"/>
      <c r="UWD426" s="31"/>
      <c r="UWE426" s="19"/>
      <c r="UWF426" s="19"/>
      <c r="UWG426" s="19"/>
      <c r="UWH426" s="19"/>
      <c r="UWI426" s="19"/>
      <c r="UWJ426" s="19"/>
      <c r="UWK426" s="19"/>
      <c r="UWL426" s="19"/>
      <c r="UWM426" s="19"/>
      <c r="UWN426" s="31"/>
      <c r="UWO426" s="31"/>
      <c r="UWP426" s="31"/>
      <c r="UWQ426" s="31"/>
      <c r="UWR426" s="95"/>
      <c r="UWS426" s="31"/>
      <c r="UWT426" s="46"/>
      <c r="UWU426" s="31"/>
      <c r="UWV426" s="31"/>
      <c r="UWW426" s="31"/>
      <c r="UWX426" s="31"/>
      <c r="UWY426" s="31"/>
      <c r="UWZ426" s="118"/>
      <c r="UXA426" s="19"/>
      <c r="UXB426" s="19"/>
      <c r="UXC426" s="19"/>
      <c r="UXD426" s="31"/>
      <c r="UXE426" s="19"/>
      <c r="UXF426" s="19"/>
      <c r="UXG426" s="31"/>
      <c r="UXH426" s="31"/>
      <c r="UXI426" s="19"/>
      <c r="UXJ426" s="19"/>
      <c r="UXK426" s="19"/>
      <c r="UXL426" s="19"/>
      <c r="UXM426" s="19"/>
      <c r="UXN426" s="19"/>
      <c r="UXO426" s="19"/>
      <c r="UXP426" s="19"/>
      <c r="UXQ426" s="19"/>
      <c r="UXR426" s="31"/>
      <c r="UXS426" s="31"/>
      <c r="UXT426" s="31"/>
      <c r="UXU426" s="31"/>
      <c r="UXV426" s="95"/>
      <c r="UXW426" s="31"/>
      <c r="UXX426" s="46"/>
      <c r="UXY426" s="31"/>
      <c r="UXZ426" s="31"/>
      <c r="UYA426" s="31"/>
      <c r="UYB426" s="31"/>
      <c r="UYC426" s="31"/>
      <c r="UYD426" s="118"/>
      <c r="UYE426" s="19"/>
      <c r="UYF426" s="19"/>
      <c r="UYG426" s="19"/>
      <c r="UYH426" s="31"/>
      <c r="UYI426" s="19"/>
      <c r="UYJ426" s="19"/>
      <c r="UYK426" s="31"/>
      <c r="UYL426" s="31"/>
      <c r="UYM426" s="19"/>
      <c r="UYN426" s="19"/>
      <c r="UYO426" s="19"/>
      <c r="UYP426" s="19"/>
      <c r="UYQ426" s="19"/>
      <c r="UYR426" s="19"/>
      <c r="UYS426" s="19"/>
      <c r="UYT426" s="19"/>
      <c r="UYU426" s="19"/>
      <c r="UYV426" s="31"/>
      <c r="UYW426" s="31"/>
      <c r="UYX426" s="31"/>
      <c r="UYY426" s="31"/>
      <c r="UYZ426" s="95"/>
      <c r="UZA426" s="31"/>
      <c r="UZB426" s="46"/>
      <c r="UZC426" s="31"/>
      <c r="UZD426" s="31"/>
      <c r="UZE426" s="31"/>
      <c r="UZF426" s="31"/>
      <c r="UZG426" s="31"/>
      <c r="UZH426" s="118"/>
      <c r="UZI426" s="19"/>
      <c r="UZJ426" s="19"/>
      <c r="UZK426" s="19"/>
      <c r="UZL426" s="31"/>
      <c r="UZM426" s="19"/>
      <c r="UZN426" s="19"/>
      <c r="UZO426" s="31"/>
      <c r="UZP426" s="31"/>
      <c r="UZQ426" s="19"/>
      <c r="UZR426" s="19"/>
      <c r="UZS426" s="19"/>
      <c r="UZT426" s="19"/>
      <c r="UZU426" s="19"/>
      <c r="UZV426" s="19"/>
      <c r="UZW426" s="19"/>
      <c r="UZX426" s="19"/>
      <c r="UZY426" s="19"/>
      <c r="UZZ426" s="31"/>
      <c r="VAA426" s="31"/>
      <c r="VAB426" s="31"/>
      <c r="VAC426" s="31"/>
      <c r="VAD426" s="95"/>
      <c r="VAE426" s="31"/>
      <c r="VAF426" s="46"/>
      <c r="VAG426" s="31"/>
      <c r="VAH426" s="31"/>
      <c r="VAI426" s="31"/>
      <c r="VAJ426" s="31"/>
      <c r="VAK426" s="31"/>
      <c r="VAL426" s="118"/>
      <c r="VAM426" s="19"/>
      <c r="VAN426" s="19"/>
      <c r="VAO426" s="19"/>
      <c r="VAP426" s="31"/>
      <c r="VAQ426" s="19"/>
      <c r="VAR426" s="19"/>
      <c r="VAS426" s="31"/>
      <c r="VAT426" s="31"/>
      <c r="VAU426" s="19"/>
      <c r="VAV426" s="19"/>
      <c r="VAW426" s="19"/>
      <c r="VAX426" s="19"/>
      <c r="VAY426" s="19"/>
      <c r="VAZ426" s="19"/>
      <c r="VBA426" s="19"/>
      <c r="VBB426" s="19"/>
      <c r="VBC426" s="19"/>
      <c r="VBD426" s="31"/>
      <c r="VBE426" s="31"/>
      <c r="VBF426" s="31"/>
      <c r="VBG426" s="31"/>
      <c r="VBH426" s="95"/>
      <c r="VBI426" s="31"/>
      <c r="VBJ426" s="46"/>
      <c r="VBK426" s="31"/>
      <c r="VBL426" s="31"/>
      <c r="VBM426" s="31"/>
      <c r="VBN426" s="31"/>
      <c r="VBO426" s="31"/>
      <c r="VBP426" s="118"/>
      <c r="VBQ426" s="19"/>
      <c r="VBR426" s="19"/>
      <c r="VBS426" s="19"/>
      <c r="VBT426" s="31"/>
      <c r="VBU426" s="19"/>
      <c r="VBV426" s="19"/>
      <c r="VBW426" s="31"/>
      <c r="VBX426" s="31"/>
      <c r="VBY426" s="19"/>
      <c r="VBZ426" s="19"/>
      <c r="VCA426" s="19"/>
      <c r="VCB426" s="19"/>
      <c r="VCC426" s="19"/>
      <c r="VCD426" s="19"/>
      <c r="VCE426" s="19"/>
      <c r="VCF426" s="19"/>
      <c r="VCG426" s="19"/>
      <c r="VCH426" s="31"/>
      <c r="VCI426" s="31"/>
      <c r="VCJ426" s="31"/>
      <c r="VCK426" s="31"/>
      <c r="VCL426" s="95"/>
      <c r="VCM426" s="31"/>
      <c r="VCN426" s="46"/>
      <c r="VCO426" s="31"/>
      <c r="VCP426" s="31"/>
      <c r="VCQ426" s="31"/>
      <c r="VCR426" s="31"/>
      <c r="VCS426" s="31"/>
      <c r="VCT426" s="118"/>
      <c r="VCU426" s="19"/>
      <c r="VCV426" s="19"/>
      <c r="VCW426" s="19"/>
      <c r="VCX426" s="31"/>
      <c r="VCY426" s="19"/>
      <c r="VCZ426" s="19"/>
      <c r="VDA426" s="31"/>
      <c r="VDB426" s="31"/>
      <c r="VDC426" s="19"/>
      <c r="VDD426" s="19"/>
      <c r="VDE426" s="19"/>
      <c r="VDF426" s="19"/>
      <c r="VDG426" s="19"/>
      <c r="VDH426" s="19"/>
      <c r="VDI426" s="19"/>
      <c r="VDJ426" s="19"/>
      <c r="VDK426" s="19"/>
      <c r="VDL426" s="31"/>
      <c r="VDM426" s="31"/>
      <c r="VDN426" s="31"/>
      <c r="VDO426" s="31"/>
      <c r="VDP426" s="95"/>
      <c r="VDQ426" s="31"/>
      <c r="VDR426" s="46"/>
      <c r="VDS426" s="31"/>
      <c r="VDT426" s="31"/>
      <c r="VDU426" s="31"/>
      <c r="VDV426" s="31"/>
      <c r="VDW426" s="31"/>
      <c r="VDX426" s="118"/>
      <c r="VDY426" s="19"/>
      <c r="VDZ426" s="19"/>
      <c r="VEA426" s="19"/>
      <c r="VEB426" s="31"/>
      <c r="VEC426" s="19"/>
      <c r="VED426" s="19"/>
      <c r="VEE426" s="31"/>
      <c r="VEF426" s="31"/>
      <c r="VEG426" s="19"/>
      <c r="VEH426" s="19"/>
      <c r="VEI426" s="19"/>
      <c r="VEJ426" s="19"/>
      <c r="VEK426" s="19"/>
      <c r="VEL426" s="19"/>
      <c r="VEM426" s="19"/>
      <c r="VEN426" s="19"/>
      <c r="VEO426" s="19"/>
      <c r="VEP426" s="31"/>
      <c r="VEQ426" s="31"/>
      <c r="VER426" s="31"/>
      <c r="VES426" s="31"/>
      <c r="VET426" s="95"/>
      <c r="VEU426" s="31"/>
      <c r="VEV426" s="46"/>
      <c r="VEW426" s="31"/>
      <c r="VEX426" s="31"/>
      <c r="VEY426" s="31"/>
      <c r="VEZ426" s="31"/>
      <c r="VFA426" s="31"/>
      <c r="VFB426" s="118"/>
      <c r="VFC426" s="19"/>
      <c r="VFD426" s="19"/>
      <c r="VFE426" s="19"/>
      <c r="VFF426" s="31"/>
      <c r="VFG426" s="19"/>
      <c r="VFH426" s="19"/>
      <c r="VFI426" s="31"/>
      <c r="VFJ426" s="31"/>
      <c r="VFK426" s="19"/>
      <c r="VFL426" s="19"/>
      <c r="VFM426" s="19"/>
      <c r="VFN426" s="19"/>
      <c r="VFO426" s="19"/>
      <c r="VFP426" s="19"/>
      <c r="VFQ426" s="19"/>
      <c r="VFR426" s="19"/>
      <c r="VFS426" s="19"/>
      <c r="VFT426" s="31"/>
      <c r="VFU426" s="31"/>
      <c r="VFV426" s="31"/>
      <c r="VFW426" s="31"/>
      <c r="VFX426" s="95"/>
      <c r="VFY426" s="31"/>
      <c r="VFZ426" s="46"/>
      <c r="VGA426" s="31"/>
      <c r="VGB426" s="31"/>
      <c r="VGC426" s="31"/>
      <c r="VGD426" s="31"/>
      <c r="VGE426" s="31"/>
      <c r="VGF426" s="118"/>
      <c r="VGG426" s="19"/>
      <c r="VGH426" s="19"/>
      <c r="VGI426" s="19"/>
      <c r="VGJ426" s="31"/>
      <c r="VGK426" s="19"/>
      <c r="VGL426" s="19"/>
      <c r="VGM426" s="31"/>
      <c r="VGN426" s="31"/>
      <c r="VGO426" s="19"/>
      <c r="VGP426" s="19"/>
      <c r="VGQ426" s="19"/>
      <c r="VGR426" s="19"/>
      <c r="VGS426" s="19"/>
      <c r="VGT426" s="19"/>
      <c r="VGU426" s="19"/>
      <c r="VGV426" s="19"/>
      <c r="VGW426" s="19"/>
      <c r="VGX426" s="31"/>
      <c r="VGY426" s="31"/>
      <c r="VGZ426" s="31"/>
      <c r="VHA426" s="31"/>
      <c r="VHB426" s="95"/>
      <c r="VHC426" s="31"/>
      <c r="VHD426" s="46"/>
      <c r="VHE426" s="31"/>
      <c r="VHF426" s="31"/>
      <c r="VHG426" s="31"/>
      <c r="VHH426" s="31"/>
      <c r="VHI426" s="31"/>
      <c r="VHJ426" s="118"/>
      <c r="VHK426" s="19"/>
      <c r="VHL426" s="19"/>
      <c r="VHM426" s="19"/>
      <c r="VHN426" s="31"/>
      <c r="VHO426" s="19"/>
      <c r="VHP426" s="19"/>
      <c r="VHQ426" s="31"/>
      <c r="VHR426" s="31"/>
      <c r="VHS426" s="19"/>
      <c r="VHT426" s="19"/>
      <c r="VHU426" s="19"/>
      <c r="VHV426" s="19"/>
      <c r="VHW426" s="19"/>
      <c r="VHX426" s="19"/>
      <c r="VHY426" s="19"/>
      <c r="VHZ426" s="19"/>
      <c r="VIA426" s="19"/>
      <c r="VIB426" s="31"/>
      <c r="VIC426" s="31"/>
      <c r="VID426" s="31"/>
      <c r="VIE426" s="31"/>
      <c r="VIF426" s="95"/>
      <c r="VIG426" s="31"/>
      <c r="VIH426" s="46"/>
      <c r="VII426" s="31"/>
      <c r="VIJ426" s="31"/>
      <c r="VIK426" s="31"/>
      <c r="VIL426" s="31"/>
      <c r="VIM426" s="31"/>
      <c r="VIN426" s="118"/>
      <c r="VIO426" s="19"/>
      <c r="VIP426" s="19"/>
      <c r="VIQ426" s="19"/>
      <c r="VIR426" s="31"/>
      <c r="VIS426" s="19"/>
      <c r="VIT426" s="19"/>
      <c r="VIU426" s="31"/>
      <c r="VIV426" s="31"/>
      <c r="VIW426" s="19"/>
      <c r="VIX426" s="19"/>
      <c r="VIY426" s="19"/>
      <c r="VIZ426" s="19"/>
      <c r="VJA426" s="19"/>
      <c r="VJB426" s="19"/>
      <c r="VJC426" s="19"/>
      <c r="VJD426" s="19"/>
      <c r="VJE426" s="19"/>
      <c r="VJF426" s="31"/>
      <c r="VJG426" s="31"/>
      <c r="VJH426" s="31"/>
      <c r="VJI426" s="31"/>
      <c r="VJJ426" s="95"/>
      <c r="VJK426" s="31"/>
      <c r="VJL426" s="46"/>
      <c r="VJM426" s="31"/>
      <c r="VJN426" s="31"/>
      <c r="VJO426" s="31"/>
      <c r="VJP426" s="31"/>
      <c r="VJQ426" s="31"/>
      <c r="VJR426" s="118"/>
      <c r="VJS426" s="19"/>
      <c r="VJT426" s="19"/>
      <c r="VJU426" s="19"/>
      <c r="VJV426" s="31"/>
      <c r="VJW426" s="19"/>
      <c r="VJX426" s="19"/>
      <c r="VJY426" s="31"/>
      <c r="VJZ426" s="31"/>
      <c r="VKA426" s="19"/>
      <c r="VKB426" s="19"/>
      <c r="VKC426" s="19"/>
      <c r="VKD426" s="19"/>
      <c r="VKE426" s="19"/>
      <c r="VKF426" s="19"/>
      <c r="VKG426" s="19"/>
      <c r="VKH426" s="19"/>
      <c r="VKI426" s="19"/>
      <c r="VKJ426" s="31"/>
      <c r="VKK426" s="31"/>
      <c r="VKL426" s="31"/>
      <c r="VKM426" s="31"/>
      <c r="VKN426" s="95"/>
      <c r="VKO426" s="31"/>
      <c r="VKP426" s="46"/>
      <c r="VKQ426" s="31"/>
      <c r="VKR426" s="31"/>
      <c r="VKS426" s="31"/>
      <c r="VKT426" s="31"/>
      <c r="VKU426" s="31"/>
      <c r="VKV426" s="118"/>
      <c r="VKW426" s="19"/>
      <c r="VKX426" s="19"/>
      <c r="VKY426" s="19"/>
      <c r="VKZ426" s="31"/>
      <c r="VLA426" s="19"/>
      <c r="VLB426" s="19"/>
      <c r="VLC426" s="31"/>
      <c r="VLD426" s="31"/>
      <c r="VLE426" s="19"/>
      <c r="VLF426" s="19"/>
      <c r="VLG426" s="19"/>
      <c r="VLH426" s="19"/>
      <c r="VLI426" s="19"/>
      <c r="VLJ426" s="19"/>
      <c r="VLK426" s="19"/>
      <c r="VLL426" s="19"/>
      <c r="VLM426" s="19"/>
      <c r="VLN426" s="31"/>
      <c r="VLO426" s="31"/>
      <c r="VLP426" s="31"/>
      <c r="VLQ426" s="31"/>
      <c r="VLR426" s="95"/>
      <c r="VLS426" s="31"/>
      <c r="VLT426" s="46"/>
      <c r="VLU426" s="31"/>
      <c r="VLV426" s="31"/>
      <c r="VLW426" s="31"/>
      <c r="VLX426" s="31"/>
      <c r="VLY426" s="31"/>
      <c r="VLZ426" s="118"/>
      <c r="VMA426" s="19"/>
      <c r="VMB426" s="19"/>
      <c r="VMC426" s="19"/>
      <c r="VMD426" s="31"/>
      <c r="VME426" s="19"/>
      <c r="VMF426" s="19"/>
      <c r="VMG426" s="31"/>
      <c r="VMH426" s="31"/>
      <c r="VMI426" s="19"/>
      <c r="VMJ426" s="19"/>
      <c r="VMK426" s="19"/>
      <c r="VML426" s="19"/>
      <c r="VMM426" s="19"/>
      <c r="VMN426" s="19"/>
      <c r="VMO426" s="19"/>
      <c r="VMP426" s="19"/>
      <c r="VMQ426" s="19"/>
      <c r="VMR426" s="31"/>
      <c r="VMS426" s="31"/>
      <c r="VMT426" s="31"/>
      <c r="VMU426" s="31"/>
      <c r="VMV426" s="95"/>
      <c r="VMW426" s="31"/>
      <c r="VMX426" s="46"/>
      <c r="VMY426" s="31"/>
      <c r="VMZ426" s="31"/>
      <c r="VNA426" s="31"/>
      <c r="VNB426" s="31"/>
      <c r="VNC426" s="31"/>
      <c r="VND426" s="118"/>
      <c r="VNE426" s="19"/>
      <c r="VNF426" s="19"/>
      <c r="VNG426" s="19"/>
      <c r="VNH426" s="31"/>
      <c r="VNI426" s="19"/>
      <c r="VNJ426" s="19"/>
      <c r="VNK426" s="31"/>
      <c r="VNL426" s="31"/>
      <c r="VNM426" s="19"/>
      <c r="VNN426" s="19"/>
      <c r="VNO426" s="19"/>
      <c r="VNP426" s="19"/>
      <c r="VNQ426" s="19"/>
      <c r="VNR426" s="19"/>
      <c r="VNS426" s="19"/>
      <c r="VNT426" s="19"/>
      <c r="VNU426" s="19"/>
      <c r="VNV426" s="31"/>
      <c r="VNW426" s="31"/>
      <c r="VNX426" s="31"/>
      <c r="VNY426" s="31"/>
      <c r="VNZ426" s="95"/>
      <c r="VOA426" s="31"/>
      <c r="VOB426" s="46"/>
      <c r="VOC426" s="31"/>
      <c r="VOD426" s="31"/>
      <c r="VOE426" s="31"/>
      <c r="VOF426" s="31"/>
      <c r="VOG426" s="31"/>
      <c r="VOH426" s="118"/>
      <c r="VOI426" s="19"/>
      <c r="VOJ426" s="19"/>
      <c r="VOK426" s="19"/>
      <c r="VOL426" s="31"/>
      <c r="VOM426" s="19"/>
      <c r="VON426" s="19"/>
      <c r="VOO426" s="31"/>
      <c r="VOP426" s="31"/>
      <c r="VOQ426" s="19"/>
      <c r="VOR426" s="19"/>
      <c r="VOS426" s="19"/>
      <c r="VOT426" s="19"/>
      <c r="VOU426" s="19"/>
      <c r="VOV426" s="19"/>
      <c r="VOW426" s="19"/>
      <c r="VOX426" s="19"/>
      <c r="VOY426" s="19"/>
      <c r="VOZ426" s="31"/>
      <c r="VPA426" s="31"/>
      <c r="VPB426" s="31"/>
      <c r="VPC426" s="31"/>
      <c r="VPD426" s="95"/>
      <c r="VPE426" s="31"/>
      <c r="VPF426" s="46"/>
      <c r="VPG426" s="31"/>
      <c r="VPH426" s="31"/>
      <c r="VPI426" s="31"/>
      <c r="VPJ426" s="31"/>
      <c r="VPK426" s="31"/>
      <c r="VPL426" s="118"/>
      <c r="VPM426" s="19"/>
      <c r="VPN426" s="19"/>
      <c r="VPO426" s="19"/>
      <c r="VPP426" s="31"/>
      <c r="VPQ426" s="19"/>
      <c r="VPR426" s="19"/>
      <c r="VPS426" s="31"/>
      <c r="VPT426" s="31"/>
      <c r="VPU426" s="19"/>
      <c r="VPV426" s="19"/>
      <c r="VPW426" s="19"/>
      <c r="VPX426" s="19"/>
      <c r="VPY426" s="19"/>
      <c r="VPZ426" s="19"/>
      <c r="VQA426" s="19"/>
      <c r="VQB426" s="19"/>
      <c r="VQC426" s="19"/>
      <c r="VQD426" s="31"/>
      <c r="VQE426" s="31"/>
      <c r="VQF426" s="31"/>
      <c r="VQG426" s="31"/>
      <c r="VQH426" s="95"/>
      <c r="VQI426" s="31"/>
      <c r="VQJ426" s="46"/>
      <c r="VQK426" s="31"/>
      <c r="VQL426" s="31"/>
      <c r="VQM426" s="31"/>
      <c r="VQN426" s="31"/>
      <c r="VQO426" s="31"/>
      <c r="VQP426" s="118"/>
      <c r="VQQ426" s="19"/>
      <c r="VQR426" s="19"/>
      <c r="VQS426" s="19"/>
      <c r="VQT426" s="31"/>
      <c r="VQU426" s="19"/>
      <c r="VQV426" s="19"/>
      <c r="VQW426" s="31"/>
      <c r="VQX426" s="31"/>
      <c r="VQY426" s="19"/>
      <c r="VQZ426" s="19"/>
      <c r="VRA426" s="19"/>
      <c r="VRB426" s="19"/>
      <c r="VRC426" s="19"/>
      <c r="VRD426" s="19"/>
      <c r="VRE426" s="19"/>
      <c r="VRF426" s="19"/>
      <c r="VRG426" s="19"/>
      <c r="VRH426" s="31"/>
      <c r="VRI426" s="31"/>
      <c r="VRJ426" s="31"/>
      <c r="VRK426" s="31"/>
      <c r="VRL426" s="95"/>
      <c r="VRM426" s="31"/>
      <c r="VRN426" s="46"/>
      <c r="VRO426" s="31"/>
      <c r="VRP426" s="31"/>
      <c r="VRQ426" s="31"/>
      <c r="VRR426" s="31"/>
      <c r="VRS426" s="31"/>
      <c r="VRT426" s="118"/>
      <c r="VRU426" s="19"/>
      <c r="VRV426" s="19"/>
      <c r="VRW426" s="19"/>
      <c r="VRX426" s="31"/>
      <c r="VRY426" s="19"/>
      <c r="VRZ426" s="19"/>
      <c r="VSA426" s="31"/>
      <c r="VSB426" s="31"/>
      <c r="VSC426" s="19"/>
      <c r="VSD426" s="19"/>
      <c r="VSE426" s="19"/>
      <c r="VSF426" s="19"/>
      <c r="VSG426" s="19"/>
      <c r="VSH426" s="19"/>
      <c r="VSI426" s="19"/>
      <c r="VSJ426" s="19"/>
      <c r="VSK426" s="19"/>
      <c r="VSL426" s="31"/>
      <c r="VSM426" s="31"/>
      <c r="VSN426" s="31"/>
      <c r="VSO426" s="31"/>
      <c r="VSP426" s="95"/>
      <c r="VSQ426" s="31"/>
      <c r="VSR426" s="46"/>
      <c r="VSS426" s="31"/>
      <c r="VST426" s="31"/>
      <c r="VSU426" s="31"/>
      <c r="VSV426" s="31"/>
      <c r="VSW426" s="31"/>
      <c r="VSX426" s="118"/>
      <c r="VSY426" s="19"/>
      <c r="VSZ426" s="19"/>
      <c r="VTA426" s="19"/>
      <c r="VTB426" s="31"/>
      <c r="VTC426" s="19"/>
      <c r="VTD426" s="19"/>
      <c r="VTE426" s="31"/>
      <c r="VTF426" s="31"/>
      <c r="VTG426" s="19"/>
      <c r="VTH426" s="19"/>
      <c r="VTI426" s="19"/>
      <c r="VTJ426" s="19"/>
      <c r="VTK426" s="19"/>
      <c r="VTL426" s="19"/>
      <c r="VTM426" s="19"/>
      <c r="VTN426" s="19"/>
      <c r="VTO426" s="19"/>
      <c r="VTP426" s="31"/>
      <c r="VTQ426" s="31"/>
      <c r="VTR426" s="31"/>
      <c r="VTS426" s="31"/>
      <c r="VTT426" s="95"/>
      <c r="VTU426" s="31"/>
      <c r="VTV426" s="46"/>
      <c r="VTW426" s="31"/>
      <c r="VTX426" s="31"/>
      <c r="VTY426" s="31"/>
      <c r="VTZ426" s="31"/>
      <c r="VUA426" s="31"/>
      <c r="VUB426" s="118"/>
      <c r="VUC426" s="19"/>
      <c r="VUD426" s="19"/>
      <c r="VUE426" s="19"/>
      <c r="VUF426" s="31"/>
      <c r="VUG426" s="19"/>
      <c r="VUH426" s="19"/>
      <c r="VUI426" s="31"/>
      <c r="VUJ426" s="31"/>
      <c r="VUK426" s="19"/>
      <c r="VUL426" s="19"/>
      <c r="VUM426" s="19"/>
      <c r="VUN426" s="19"/>
      <c r="VUO426" s="19"/>
      <c r="VUP426" s="19"/>
      <c r="VUQ426" s="19"/>
      <c r="VUR426" s="19"/>
      <c r="VUS426" s="19"/>
      <c r="VUT426" s="31"/>
      <c r="VUU426" s="31"/>
      <c r="VUV426" s="31"/>
      <c r="VUW426" s="31"/>
      <c r="VUX426" s="95"/>
      <c r="VUY426" s="31"/>
      <c r="VUZ426" s="46"/>
      <c r="VVA426" s="31"/>
      <c r="VVB426" s="31"/>
      <c r="VVC426" s="31"/>
      <c r="VVD426" s="31"/>
      <c r="VVE426" s="31"/>
      <c r="VVF426" s="118"/>
      <c r="VVG426" s="19"/>
      <c r="VVH426" s="19"/>
      <c r="VVI426" s="19"/>
      <c r="VVJ426" s="31"/>
      <c r="VVK426" s="19"/>
      <c r="VVL426" s="19"/>
      <c r="VVM426" s="31"/>
      <c r="VVN426" s="31"/>
      <c r="VVO426" s="19"/>
      <c r="VVP426" s="19"/>
      <c r="VVQ426" s="19"/>
      <c r="VVR426" s="19"/>
      <c r="VVS426" s="19"/>
      <c r="VVT426" s="19"/>
      <c r="VVU426" s="19"/>
      <c r="VVV426" s="19"/>
      <c r="VVW426" s="19"/>
      <c r="VVX426" s="31"/>
      <c r="VVY426" s="31"/>
      <c r="VVZ426" s="31"/>
      <c r="VWA426" s="31"/>
      <c r="VWB426" s="95"/>
      <c r="VWC426" s="31"/>
      <c r="VWD426" s="46"/>
      <c r="VWE426" s="31"/>
      <c r="VWF426" s="31"/>
      <c r="VWG426" s="31"/>
      <c r="VWH426" s="31"/>
      <c r="VWI426" s="31"/>
      <c r="VWJ426" s="118"/>
      <c r="VWK426" s="19"/>
      <c r="VWL426" s="19"/>
      <c r="VWM426" s="19"/>
      <c r="VWN426" s="31"/>
      <c r="VWO426" s="19"/>
      <c r="VWP426" s="19"/>
      <c r="VWQ426" s="31"/>
      <c r="VWR426" s="31"/>
      <c r="VWS426" s="19"/>
      <c r="VWT426" s="19"/>
      <c r="VWU426" s="19"/>
      <c r="VWV426" s="19"/>
      <c r="VWW426" s="19"/>
      <c r="VWX426" s="19"/>
      <c r="VWY426" s="19"/>
      <c r="VWZ426" s="19"/>
      <c r="VXA426" s="19"/>
      <c r="VXB426" s="31"/>
      <c r="VXC426" s="31"/>
      <c r="VXD426" s="31"/>
      <c r="VXE426" s="31"/>
      <c r="VXF426" s="95"/>
      <c r="VXG426" s="31"/>
      <c r="VXH426" s="46"/>
      <c r="VXI426" s="31"/>
      <c r="VXJ426" s="31"/>
      <c r="VXK426" s="31"/>
      <c r="VXL426" s="31"/>
      <c r="VXM426" s="31"/>
      <c r="VXN426" s="118"/>
      <c r="VXO426" s="19"/>
      <c r="VXP426" s="19"/>
      <c r="VXQ426" s="19"/>
      <c r="VXR426" s="31"/>
      <c r="VXS426" s="19"/>
      <c r="VXT426" s="19"/>
      <c r="VXU426" s="31"/>
      <c r="VXV426" s="31"/>
      <c r="VXW426" s="19"/>
      <c r="VXX426" s="19"/>
      <c r="VXY426" s="19"/>
      <c r="VXZ426" s="19"/>
      <c r="VYA426" s="19"/>
      <c r="VYB426" s="19"/>
      <c r="VYC426" s="19"/>
      <c r="VYD426" s="19"/>
      <c r="VYE426" s="19"/>
      <c r="VYF426" s="31"/>
      <c r="VYG426" s="31"/>
      <c r="VYH426" s="31"/>
      <c r="VYI426" s="31"/>
      <c r="VYJ426" s="95"/>
      <c r="VYK426" s="31"/>
      <c r="VYL426" s="46"/>
      <c r="VYM426" s="31"/>
      <c r="VYN426" s="31"/>
      <c r="VYO426" s="31"/>
      <c r="VYP426" s="31"/>
      <c r="VYQ426" s="31"/>
      <c r="VYR426" s="118"/>
      <c r="VYS426" s="19"/>
      <c r="VYT426" s="19"/>
      <c r="VYU426" s="19"/>
      <c r="VYV426" s="31"/>
      <c r="VYW426" s="19"/>
      <c r="VYX426" s="19"/>
      <c r="VYY426" s="31"/>
      <c r="VYZ426" s="31"/>
      <c r="VZA426" s="19"/>
      <c r="VZB426" s="19"/>
      <c r="VZC426" s="19"/>
      <c r="VZD426" s="19"/>
      <c r="VZE426" s="19"/>
      <c r="VZF426" s="19"/>
      <c r="VZG426" s="19"/>
      <c r="VZH426" s="19"/>
      <c r="VZI426" s="19"/>
      <c r="VZJ426" s="31"/>
      <c r="VZK426" s="31"/>
      <c r="VZL426" s="31"/>
      <c r="VZM426" s="31"/>
      <c r="VZN426" s="95"/>
      <c r="VZO426" s="31"/>
      <c r="VZP426" s="46"/>
      <c r="VZQ426" s="31"/>
      <c r="VZR426" s="31"/>
      <c r="VZS426" s="31"/>
      <c r="VZT426" s="31"/>
      <c r="VZU426" s="31"/>
      <c r="VZV426" s="118"/>
      <c r="VZW426" s="19"/>
      <c r="VZX426" s="19"/>
      <c r="VZY426" s="19"/>
      <c r="VZZ426" s="31"/>
      <c r="WAA426" s="19"/>
      <c r="WAB426" s="19"/>
      <c r="WAC426" s="31"/>
      <c r="WAD426" s="31"/>
      <c r="WAE426" s="19"/>
      <c r="WAF426" s="19"/>
      <c r="WAG426" s="19"/>
      <c r="WAH426" s="19"/>
      <c r="WAI426" s="19"/>
      <c r="WAJ426" s="19"/>
      <c r="WAK426" s="19"/>
      <c r="WAL426" s="19"/>
      <c r="WAM426" s="19"/>
      <c r="WAN426" s="31"/>
      <c r="WAO426" s="31"/>
      <c r="WAP426" s="31"/>
      <c r="WAQ426" s="31"/>
      <c r="WAR426" s="95"/>
      <c r="WAS426" s="31"/>
      <c r="WAT426" s="46"/>
      <c r="WAU426" s="31"/>
      <c r="WAV426" s="31"/>
      <c r="WAW426" s="31"/>
      <c r="WAX426" s="31"/>
      <c r="WAY426" s="31"/>
      <c r="WAZ426" s="118"/>
      <c r="WBA426" s="19"/>
      <c r="WBB426" s="19"/>
      <c r="WBC426" s="19"/>
      <c r="WBD426" s="31"/>
      <c r="WBE426" s="19"/>
      <c r="WBF426" s="19"/>
      <c r="WBG426" s="31"/>
      <c r="WBH426" s="31"/>
      <c r="WBI426" s="19"/>
      <c r="WBJ426" s="19"/>
      <c r="WBK426" s="19"/>
      <c r="WBL426" s="19"/>
      <c r="WBM426" s="19"/>
      <c r="WBN426" s="19"/>
      <c r="WBO426" s="19"/>
      <c r="WBP426" s="19"/>
      <c r="WBQ426" s="19"/>
      <c r="WBR426" s="31"/>
      <c r="WBS426" s="31"/>
      <c r="WBT426" s="31"/>
      <c r="WBU426" s="31"/>
      <c r="WBV426" s="95"/>
      <c r="WBW426" s="31"/>
      <c r="WBX426" s="46"/>
      <c r="WBY426" s="31"/>
      <c r="WBZ426" s="31"/>
      <c r="WCA426" s="31"/>
      <c r="WCB426" s="31"/>
      <c r="WCC426" s="31"/>
      <c r="WCD426" s="118"/>
      <c r="WCE426" s="19"/>
      <c r="WCF426" s="19"/>
      <c r="WCG426" s="19"/>
      <c r="WCH426" s="31"/>
      <c r="WCI426" s="19"/>
      <c r="WCJ426" s="19"/>
      <c r="WCK426" s="31"/>
      <c r="WCL426" s="31"/>
      <c r="WCM426" s="19"/>
      <c r="WCN426" s="19"/>
      <c r="WCO426" s="19"/>
      <c r="WCP426" s="19"/>
      <c r="WCQ426" s="19"/>
      <c r="WCR426" s="19"/>
      <c r="WCS426" s="19"/>
      <c r="WCT426" s="19"/>
      <c r="WCU426" s="19"/>
      <c r="WCV426" s="31"/>
      <c r="WCW426" s="31"/>
      <c r="WCX426" s="31"/>
      <c r="WCY426" s="31"/>
      <c r="WCZ426" s="95"/>
      <c r="WDA426" s="31"/>
      <c r="WDB426" s="46"/>
      <c r="WDC426" s="31"/>
      <c r="WDD426" s="31"/>
      <c r="WDE426" s="31"/>
      <c r="WDF426" s="31"/>
      <c r="WDG426" s="31"/>
      <c r="WDH426" s="118"/>
      <c r="WDI426" s="19"/>
      <c r="WDJ426" s="19"/>
      <c r="WDK426" s="19"/>
      <c r="WDL426" s="31"/>
      <c r="WDM426" s="19"/>
      <c r="WDN426" s="19"/>
      <c r="WDO426" s="31"/>
      <c r="WDP426" s="31"/>
      <c r="WDQ426" s="19"/>
      <c r="WDR426" s="19"/>
      <c r="WDS426" s="19"/>
      <c r="WDT426" s="19"/>
      <c r="WDU426" s="19"/>
      <c r="WDV426" s="19"/>
      <c r="WDW426" s="19"/>
      <c r="WDX426" s="19"/>
      <c r="WDY426" s="19"/>
      <c r="WDZ426" s="31"/>
      <c r="WEA426" s="31"/>
      <c r="WEB426" s="31"/>
      <c r="WEC426" s="31"/>
      <c r="WED426" s="95"/>
      <c r="WEE426" s="31"/>
      <c r="WEF426" s="46"/>
      <c r="WEG426" s="31"/>
      <c r="WEH426" s="31"/>
      <c r="WEI426" s="31"/>
      <c r="WEJ426" s="31"/>
      <c r="WEK426" s="31"/>
      <c r="WEL426" s="118"/>
      <c r="WEM426" s="19"/>
      <c r="WEN426" s="19"/>
      <c r="WEO426" s="19"/>
      <c r="WEP426" s="31"/>
      <c r="WEQ426" s="19"/>
      <c r="WER426" s="19"/>
      <c r="WES426" s="31"/>
      <c r="WET426" s="31"/>
      <c r="WEU426" s="19"/>
      <c r="WEV426" s="19"/>
      <c r="WEW426" s="19"/>
      <c r="WEX426" s="19"/>
      <c r="WEY426" s="19"/>
      <c r="WEZ426" s="19"/>
      <c r="WFA426" s="19"/>
      <c r="WFB426" s="19"/>
      <c r="WFC426" s="19"/>
      <c r="WFD426" s="31"/>
      <c r="WFE426" s="31"/>
      <c r="WFF426" s="31"/>
      <c r="WFG426" s="31"/>
      <c r="WFH426" s="95"/>
      <c r="WFI426" s="31"/>
      <c r="WFJ426" s="46"/>
      <c r="WFK426" s="31"/>
      <c r="WFL426" s="31"/>
      <c r="WFM426" s="31"/>
      <c r="WFN426" s="31"/>
      <c r="WFO426" s="31"/>
      <c r="WFP426" s="118"/>
      <c r="WFQ426" s="19"/>
      <c r="WFR426" s="19"/>
      <c r="WFS426" s="19"/>
      <c r="WFT426" s="31"/>
      <c r="WFU426" s="19"/>
      <c r="WFV426" s="19"/>
      <c r="WFW426" s="31"/>
      <c r="WFX426" s="31"/>
      <c r="WFY426" s="19"/>
      <c r="WFZ426" s="19"/>
      <c r="WGA426" s="19"/>
      <c r="WGB426" s="19"/>
      <c r="WGC426" s="19"/>
      <c r="WGD426" s="19"/>
      <c r="WGE426" s="19"/>
      <c r="WGF426" s="19"/>
      <c r="WGG426" s="19"/>
      <c r="WGH426" s="31"/>
      <c r="WGI426" s="31"/>
      <c r="WGJ426" s="31"/>
      <c r="WGK426" s="31"/>
      <c r="WGL426" s="95"/>
      <c r="WGM426" s="31"/>
      <c r="WGN426" s="46"/>
      <c r="WGO426" s="31"/>
      <c r="WGP426" s="31"/>
      <c r="WGQ426" s="31"/>
      <c r="WGR426" s="31"/>
      <c r="WGS426" s="31"/>
      <c r="WGT426" s="118"/>
      <c r="WGU426" s="19"/>
      <c r="WGV426" s="19"/>
      <c r="WGW426" s="19"/>
      <c r="WGX426" s="31"/>
      <c r="WGY426" s="19"/>
      <c r="WGZ426" s="19"/>
      <c r="WHA426" s="31"/>
      <c r="WHB426" s="31"/>
      <c r="WHC426" s="19"/>
      <c r="WHD426" s="19"/>
      <c r="WHE426" s="19"/>
      <c r="WHF426" s="19"/>
      <c r="WHG426" s="19"/>
      <c r="WHH426" s="19"/>
      <c r="WHI426" s="19"/>
      <c r="WHJ426" s="19"/>
      <c r="WHK426" s="19"/>
      <c r="WHL426" s="31"/>
      <c r="WHM426" s="31"/>
      <c r="WHN426" s="31"/>
      <c r="WHO426" s="31"/>
      <c r="WHP426" s="95"/>
      <c r="WHQ426" s="31"/>
      <c r="WHR426" s="46"/>
      <c r="WHS426" s="31"/>
      <c r="WHT426" s="31"/>
      <c r="WHU426" s="31"/>
      <c r="WHV426" s="31"/>
      <c r="WHW426" s="31"/>
      <c r="WHX426" s="118"/>
      <c r="WHY426" s="19"/>
      <c r="WHZ426" s="19"/>
      <c r="WIA426" s="19"/>
      <c r="WIB426" s="31"/>
      <c r="WIC426" s="19"/>
      <c r="WID426" s="19"/>
      <c r="WIE426" s="31"/>
      <c r="WIF426" s="31"/>
      <c r="WIG426" s="19"/>
      <c r="WIH426" s="19"/>
      <c r="WII426" s="19"/>
      <c r="WIJ426" s="19"/>
      <c r="WIK426" s="19"/>
      <c r="WIL426" s="19"/>
      <c r="WIM426" s="19"/>
      <c r="WIN426" s="19"/>
      <c r="WIO426" s="19"/>
      <c r="WIP426" s="31"/>
      <c r="WIQ426" s="31"/>
      <c r="WIR426" s="31"/>
      <c r="WIS426" s="31"/>
      <c r="WIT426" s="95"/>
      <c r="WIU426" s="31"/>
      <c r="WIV426" s="46"/>
      <c r="WIW426" s="31"/>
      <c r="WIX426" s="31"/>
      <c r="WIY426" s="31"/>
      <c r="WIZ426" s="31"/>
      <c r="WJA426" s="31"/>
      <c r="WJB426" s="118"/>
      <c r="WJC426" s="19"/>
      <c r="WJD426" s="19"/>
      <c r="WJE426" s="19"/>
      <c r="WJF426" s="31"/>
      <c r="WJG426" s="19"/>
      <c r="WJH426" s="19"/>
      <c r="WJI426" s="31"/>
      <c r="WJJ426" s="31"/>
      <c r="WJK426" s="19"/>
      <c r="WJL426" s="19"/>
      <c r="WJM426" s="19"/>
      <c r="WJN426" s="19"/>
      <c r="WJO426" s="19"/>
      <c r="WJP426" s="19"/>
      <c r="WJQ426" s="19"/>
      <c r="WJR426" s="19"/>
      <c r="WJS426" s="19"/>
      <c r="WJT426" s="31"/>
      <c r="WJU426" s="31"/>
      <c r="WJV426" s="31"/>
      <c r="WJW426" s="31"/>
      <c r="WJX426" s="95"/>
      <c r="WJY426" s="31"/>
      <c r="WJZ426" s="46"/>
      <c r="WKA426" s="31"/>
      <c r="WKB426" s="31"/>
      <c r="WKC426" s="31"/>
      <c r="WKD426" s="31"/>
      <c r="WKE426" s="31"/>
      <c r="WKF426" s="118"/>
      <c r="WKG426" s="19"/>
      <c r="WKH426" s="19"/>
      <c r="WKI426" s="19"/>
      <c r="WKJ426" s="31"/>
      <c r="WKK426" s="19"/>
      <c r="WKL426" s="19"/>
      <c r="WKM426" s="31"/>
      <c r="WKN426" s="31"/>
      <c r="WKO426" s="19"/>
      <c r="WKP426" s="19"/>
      <c r="WKQ426" s="19"/>
      <c r="WKR426" s="19"/>
      <c r="WKS426" s="19"/>
      <c r="WKT426" s="19"/>
      <c r="WKU426" s="19"/>
      <c r="WKV426" s="19"/>
      <c r="WKW426" s="19"/>
      <c r="WKX426" s="31"/>
      <c r="WKY426" s="31"/>
      <c r="WKZ426" s="31"/>
      <c r="WLA426" s="31"/>
      <c r="WLB426" s="95"/>
      <c r="WLC426" s="31"/>
      <c r="WLD426" s="46"/>
      <c r="WLE426" s="31"/>
      <c r="WLF426" s="31"/>
      <c r="WLG426" s="31"/>
      <c r="WLH426" s="31"/>
      <c r="WLI426" s="31"/>
      <c r="WLJ426" s="118"/>
      <c r="WLK426" s="19"/>
      <c r="WLL426" s="19"/>
      <c r="WLM426" s="19"/>
      <c r="WLN426" s="31"/>
      <c r="WLO426" s="19"/>
      <c r="WLP426" s="19"/>
      <c r="WLQ426" s="31"/>
      <c r="WLR426" s="31"/>
      <c r="WLS426" s="19"/>
      <c r="WLT426" s="19"/>
      <c r="WLU426" s="19"/>
      <c r="WLV426" s="19"/>
      <c r="WLW426" s="19"/>
      <c r="WLX426" s="19"/>
      <c r="WLY426" s="19"/>
      <c r="WLZ426" s="19"/>
      <c r="WMA426" s="19"/>
      <c r="WMB426" s="31"/>
      <c r="WMC426" s="31"/>
      <c r="WMD426" s="31"/>
      <c r="WME426" s="31"/>
      <c r="WMF426" s="95"/>
      <c r="WMG426" s="31"/>
      <c r="WMH426" s="46"/>
      <c r="WMI426" s="31"/>
      <c r="WMJ426" s="31"/>
      <c r="WMK426" s="31"/>
      <c r="WML426" s="31"/>
      <c r="WMM426" s="31"/>
      <c r="WMN426" s="118"/>
      <c r="WMO426" s="19"/>
      <c r="WMP426" s="19"/>
      <c r="WMQ426" s="19"/>
      <c r="WMR426" s="31"/>
      <c r="WMS426" s="19"/>
      <c r="WMT426" s="19"/>
      <c r="WMU426" s="31"/>
      <c r="WMV426" s="31"/>
      <c r="WMW426" s="19"/>
      <c r="WMX426" s="19"/>
      <c r="WMY426" s="19"/>
      <c r="WMZ426" s="19"/>
      <c r="WNA426" s="19"/>
      <c r="WNB426" s="19"/>
      <c r="WNC426" s="19"/>
      <c r="WND426" s="19"/>
      <c r="WNE426" s="19"/>
      <c r="WNF426" s="31"/>
      <c r="WNG426" s="31"/>
      <c r="WNH426" s="31"/>
      <c r="WNI426" s="31"/>
      <c r="WNJ426" s="95"/>
      <c r="WNK426" s="31"/>
      <c r="WNL426" s="46"/>
      <c r="WNM426" s="31"/>
      <c r="WNN426" s="31"/>
      <c r="WNO426" s="31"/>
      <c r="WNP426" s="31"/>
      <c r="WNQ426" s="31"/>
      <c r="WNR426" s="118"/>
      <c r="WNS426" s="19"/>
      <c r="WNT426" s="19"/>
      <c r="WNU426" s="19"/>
      <c r="WNV426" s="31"/>
      <c r="WNW426" s="19"/>
      <c r="WNX426" s="19"/>
      <c r="WNY426" s="31"/>
      <c r="WNZ426" s="31"/>
      <c r="WOA426" s="19"/>
      <c r="WOB426" s="19"/>
      <c r="WOC426" s="19"/>
      <c r="WOD426" s="19"/>
      <c r="WOE426" s="19"/>
      <c r="WOF426" s="19"/>
      <c r="WOG426" s="19"/>
      <c r="WOH426" s="19"/>
      <c r="WOI426" s="19"/>
      <c r="WOJ426" s="31"/>
      <c r="WOK426" s="31"/>
      <c r="WOL426" s="31"/>
      <c r="WOM426" s="31"/>
      <c r="WON426" s="95"/>
      <c r="WOO426" s="31"/>
      <c r="WOP426" s="46"/>
      <c r="WOQ426" s="31"/>
      <c r="WOR426" s="31"/>
      <c r="WOS426" s="31"/>
      <c r="WOT426" s="31"/>
      <c r="WOU426" s="31"/>
      <c r="WOV426" s="118"/>
      <c r="WOW426" s="19"/>
      <c r="WOX426" s="19"/>
      <c r="WOY426" s="19"/>
      <c r="WOZ426" s="31"/>
      <c r="WPA426" s="19"/>
      <c r="WPB426" s="19"/>
      <c r="WPC426" s="31"/>
      <c r="WPD426" s="31"/>
      <c r="WPE426" s="19"/>
      <c r="WPF426" s="19"/>
      <c r="WPG426" s="19"/>
      <c r="WPH426" s="19"/>
      <c r="WPI426" s="19"/>
      <c r="WPJ426" s="19"/>
      <c r="WPK426" s="19"/>
      <c r="WPL426" s="19"/>
      <c r="WPM426" s="19"/>
      <c r="WPN426" s="31"/>
      <c r="WPO426" s="31"/>
      <c r="WPP426" s="31"/>
      <c r="WPQ426" s="31"/>
      <c r="WPR426" s="95"/>
      <c r="WPS426" s="31"/>
      <c r="WPT426" s="46"/>
      <c r="WPU426" s="31"/>
      <c r="WPV426" s="31"/>
      <c r="WPW426" s="31"/>
      <c r="WPX426" s="31"/>
      <c r="WPY426" s="31"/>
      <c r="WPZ426" s="118"/>
      <c r="WQA426" s="19"/>
      <c r="WQB426" s="19"/>
      <c r="WQC426" s="19"/>
      <c r="WQD426" s="31"/>
      <c r="WQE426" s="19"/>
      <c r="WQF426" s="19"/>
      <c r="WQG426" s="31"/>
      <c r="WQH426" s="31"/>
      <c r="WQI426" s="19"/>
      <c r="WQJ426" s="19"/>
      <c r="WQK426" s="19"/>
      <c r="WQL426" s="19"/>
      <c r="WQM426" s="19"/>
      <c r="WQN426" s="19"/>
      <c r="WQO426" s="19"/>
      <c r="WQP426" s="19"/>
      <c r="WQQ426" s="19"/>
      <c r="WQR426" s="31"/>
      <c r="WQS426" s="31"/>
      <c r="WQT426" s="31"/>
      <c r="WQU426" s="31"/>
      <c r="WQV426" s="95"/>
      <c r="WQW426" s="31"/>
      <c r="WQX426" s="46"/>
      <c r="WQY426" s="31"/>
      <c r="WQZ426" s="31"/>
      <c r="WRA426" s="31"/>
      <c r="WRB426" s="31"/>
      <c r="WRC426" s="31"/>
      <c r="WRD426" s="118"/>
      <c r="WRE426" s="19"/>
      <c r="WRF426" s="19"/>
      <c r="WRG426" s="19"/>
      <c r="WRH426" s="31"/>
      <c r="WRI426" s="19"/>
      <c r="WRJ426" s="19"/>
      <c r="WRK426" s="31"/>
      <c r="WRL426" s="31"/>
      <c r="WRM426" s="19"/>
      <c r="WRN426" s="19"/>
      <c r="WRO426" s="19"/>
      <c r="WRP426" s="19"/>
      <c r="WRQ426" s="19"/>
      <c r="WRR426" s="19"/>
      <c r="WRS426" s="19"/>
      <c r="WRT426" s="19"/>
      <c r="WRU426" s="19"/>
      <c r="WRV426" s="31"/>
      <c r="WRW426" s="31"/>
      <c r="WRX426" s="31"/>
      <c r="WRY426" s="31"/>
      <c r="WRZ426" s="95"/>
      <c r="WSA426" s="31"/>
      <c r="WSB426" s="46"/>
      <c r="WSC426" s="31"/>
      <c r="WSD426" s="31"/>
      <c r="WSE426" s="31"/>
      <c r="WSF426" s="31"/>
      <c r="WSG426" s="31"/>
      <c r="WSH426" s="118"/>
      <c r="WSI426" s="19"/>
      <c r="WSJ426" s="19"/>
      <c r="WSK426" s="19"/>
      <c r="WSL426" s="31"/>
      <c r="WSM426" s="19"/>
      <c r="WSN426" s="19"/>
      <c r="WSO426" s="31"/>
      <c r="WSP426" s="31"/>
      <c r="WSQ426" s="19"/>
      <c r="WSR426" s="19"/>
      <c r="WSS426" s="19"/>
      <c r="WST426" s="19"/>
      <c r="WSU426" s="19"/>
      <c r="WSV426" s="19"/>
      <c r="WSW426" s="19"/>
      <c r="WSX426" s="19"/>
      <c r="WSY426" s="19"/>
      <c r="WSZ426" s="31"/>
      <c r="WTA426" s="31"/>
      <c r="WTB426" s="31"/>
      <c r="WTC426" s="31"/>
      <c r="WTD426" s="95"/>
      <c r="WTE426" s="31"/>
      <c r="WTF426" s="46"/>
      <c r="WTG426" s="31"/>
      <c r="WTH426" s="31"/>
      <c r="WTI426" s="31"/>
      <c r="WTJ426" s="31"/>
      <c r="WTK426" s="31"/>
      <c r="WTL426" s="118"/>
      <c r="WTM426" s="19"/>
      <c r="WTN426" s="19"/>
      <c r="WTO426" s="19"/>
      <c r="WTP426" s="31"/>
      <c r="WTQ426" s="19"/>
      <c r="WTR426" s="19"/>
      <c r="WTS426" s="31"/>
      <c r="WTT426" s="31"/>
      <c r="WTU426" s="19"/>
      <c r="WTV426" s="19"/>
      <c r="WTW426" s="19"/>
      <c r="WTX426" s="19"/>
      <c r="WTY426" s="19"/>
      <c r="WTZ426" s="19"/>
      <c r="WUA426" s="19"/>
      <c r="WUB426" s="19"/>
      <c r="WUC426" s="19"/>
      <c r="WUD426" s="31"/>
      <c r="WUE426" s="31"/>
      <c r="WUF426" s="31"/>
      <c r="WUG426" s="31"/>
      <c r="WUH426" s="95"/>
      <c r="WUI426" s="31"/>
      <c r="WUJ426" s="46"/>
      <c r="WUK426" s="31"/>
      <c r="WUL426" s="31"/>
      <c r="WUM426" s="31"/>
      <c r="WUN426" s="31"/>
      <c r="WUO426" s="31"/>
      <c r="WUP426" s="118"/>
      <c r="WUQ426" s="19"/>
      <c r="WUR426" s="19"/>
      <c r="WUS426" s="19"/>
      <c r="WUT426" s="31"/>
      <c r="WUU426" s="19"/>
      <c r="WUV426" s="19"/>
      <c r="WUW426" s="31"/>
      <c r="WUX426" s="31"/>
      <c r="WUY426" s="19"/>
      <c r="WUZ426" s="19"/>
      <c r="WVA426" s="19"/>
      <c r="WVB426" s="19"/>
      <c r="WVC426" s="19"/>
      <c r="WVD426" s="19"/>
      <c r="WVE426" s="19"/>
      <c r="WVF426" s="19"/>
      <c r="WVG426" s="19"/>
      <c r="WVH426" s="31"/>
      <c r="WVI426" s="31"/>
      <c r="WVJ426" s="31"/>
      <c r="WVK426" s="31"/>
      <c r="WVL426" s="95"/>
      <c r="WVM426" s="31"/>
      <c r="WVN426" s="46"/>
      <c r="WVO426" s="31"/>
      <c r="WVP426" s="31"/>
      <c r="WVQ426" s="31"/>
      <c r="WVR426" s="31"/>
      <c r="WVS426" s="31"/>
      <c r="WVT426" s="118"/>
      <c r="WVU426" s="19"/>
      <c r="WVV426" s="19"/>
      <c r="WVW426" s="19"/>
      <c r="WVX426" s="31"/>
      <c r="WVY426" s="19"/>
      <c r="WVZ426" s="19"/>
      <c r="WWA426" s="31"/>
      <c r="WWB426" s="31"/>
      <c r="WWC426" s="19"/>
      <c r="WWD426" s="19"/>
      <c r="WWE426" s="19"/>
      <c r="WWF426" s="19"/>
      <c r="WWG426" s="19"/>
      <c r="WWH426" s="19"/>
      <c r="WWI426" s="19"/>
      <c r="WWJ426" s="19"/>
      <c r="WWK426" s="19"/>
      <c r="WWL426" s="31"/>
      <c r="WWM426" s="31"/>
      <c r="WWN426" s="31"/>
      <c r="WWO426" s="31"/>
      <c r="WWP426" s="95"/>
      <c r="WWQ426" s="31"/>
      <c r="WWR426" s="46"/>
      <c r="WWS426" s="31"/>
      <c r="WWT426" s="31"/>
      <c r="WWU426" s="31"/>
      <c r="WWV426" s="31"/>
      <c r="WWW426" s="31"/>
      <c r="WWX426" s="118"/>
      <c r="WWY426" s="19"/>
      <c r="WWZ426" s="19"/>
      <c r="WXA426" s="19"/>
      <c r="WXB426" s="31"/>
      <c r="WXC426" s="19"/>
      <c r="WXD426" s="19"/>
      <c r="WXE426" s="31"/>
      <c r="WXF426" s="31"/>
      <c r="WXG426" s="19"/>
      <c r="WXH426" s="19"/>
      <c r="WXI426" s="19"/>
      <c r="WXJ426" s="19"/>
      <c r="WXK426" s="19"/>
      <c r="WXL426" s="19"/>
      <c r="WXM426" s="19"/>
      <c r="WXN426" s="19"/>
      <c r="WXO426" s="19"/>
      <c r="WXP426" s="31"/>
      <c r="WXQ426" s="31"/>
      <c r="WXR426" s="31"/>
      <c r="WXS426" s="31"/>
      <c r="WXT426" s="95"/>
      <c r="WXU426" s="31"/>
      <c r="WXV426" s="46"/>
      <c r="WXW426" s="31"/>
      <c r="WXX426" s="31"/>
      <c r="WXY426" s="31"/>
      <c r="WXZ426" s="31"/>
      <c r="WYA426" s="31"/>
      <c r="WYB426" s="118"/>
      <c r="WYC426" s="19"/>
      <c r="WYD426" s="19"/>
      <c r="WYE426" s="19"/>
      <c r="WYF426" s="31"/>
      <c r="WYG426" s="19"/>
      <c r="WYH426" s="19"/>
      <c r="WYI426" s="31"/>
      <c r="WYJ426" s="31"/>
      <c r="WYK426" s="19"/>
      <c r="WYL426" s="19"/>
      <c r="WYM426" s="19"/>
      <c r="WYN426" s="19"/>
      <c r="WYO426" s="19"/>
      <c r="WYP426" s="19"/>
      <c r="WYQ426" s="19"/>
      <c r="WYR426" s="19"/>
      <c r="WYS426" s="19"/>
      <c r="WYT426" s="31"/>
      <c r="WYU426" s="31"/>
      <c r="WYV426" s="31"/>
      <c r="WYW426" s="31"/>
      <c r="WYX426" s="95"/>
      <c r="WYY426" s="31"/>
      <c r="WYZ426" s="46"/>
      <c r="WZA426" s="31"/>
      <c r="WZB426" s="31"/>
      <c r="WZC426" s="31"/>
      <c r="WZD426" s="31"/>
      <c r="WZE426" s="31"/>
      <c r="WZF426" s="118"/>
      <c r="WZG426" s="19"/>
      <c r="WZH426" s="19"/>
      <c r="WZI426" s="19"/>
      <c r="WZJ426" s="31"/>
      <c r="WZK426" s="19"/>
      <c r="WZL426" s="19"/>
      <c r="WZM426" s="31"/>
      <c r="WZN426" s="31"/>
      <c r="WZO426" s="19"/>
      <c r="WZP426" s="19"/>
      <c r="WZQ426" s="19"/>
      <c r="WZR426" s="19"/>
      <c r="WZS426" s="19"/>
      <c r="WZT426" s="19"/>
      <c r="WZU426" s="19"/>
      <c r="WZV426" s="19"/>
      <c r="WZW426" s="19"/>
      <c r="WZX426" s="31"/>
      <c r="WZY426" s="31"/>
      <c r="WZZ426" s="31"/>
      <c r="XAA426" s="31"/>
      <c r="XAB426" s="95"/>
      <c r="XAC426" s="31"/>
      <c r="XAD426" s="46"/>
      <c r="XAE426" s="31"/>
      <c r="XAF426" s="31"/>
      <c r="XAG426" s="31"/>
      <c r="XAH426" s="31"/>
      <c r="XAI426" s="31"/>
      <c r="XAJ426" s="118"/>
      <c r="XAK426" s="19"/>
      <c r="XAL426" s="19"/>
      <c r="XAM426" s="19"/>
      <c r="XAN426" s="31"/>
      <c r="XAO426" s="19"/>
      <c r="XAP426" s="19"/>
      <c r="XAQ426" s="31"/>
      <c r="XAR426" s="31"/>
      <c r="XAS426" s="19"/>
      <c r="XAT426" s="19"/>
      <c r="XAU426" s="19"/>
      <c r="XAV426" s="19"/>
      <c r="XAW426" s="19"/>
      <c r="XAX426" s="19"/>
      <c r="XAY426" s="19"/>
      <c r="XAZ426" s="19"/>
      <c r="XBA426" s="19"/>
      <c r="XBB426" s="31"/>
      <c r="XBC426" s="31"/>
      <c r="XBD426" s="31"/>
      <c r="XBE426" s="31"/>
      <c r="XBF426" s="95"/>
      <c r="XBG426" s="31"/>
      <c r="XBH426" s="46"/>
      <c r="XBI426" s="31"/>
      <c r="XBJ426" s="31"/>
      <c r="XBK426" s="31"/>
      <c r="XBL426" s="31"/>
      <c r="XBM426" s="31"/>
      <c r="XBN426" s="118"/>
      <c r="XBO426" s="19"/>
      <c r="XBP426" s="19"/>
      <c r="XBQ426" s="19"/>
      <c r="XBR426" s="31"/>
      <c r="XBS426" s="19"/>
      <c r="XBT426" s="19"/>
      <c r="XBU426" s="31"/>
      <c r="XBV426" s="31"/>
      <c r="XBW426" s="19"/>
      <c r="XBX426" s="19"/>
      <c r="XBY426" s="19"/>
      <c r="XBZ426" s="19"/>
      <c r="XCA426" s="19"/>
      <c r="XCB426" s="19"/>
      <c r="XCC426" s="19"/>
      <c r="XCD426" s="19"/>
      <c r="XCE426" s="19"/>
      <c r="XCF426" s="31"/>
      <c r="XCG426" s="31"/>
      <c r="XCH426" s="31"/>
      <c r="XCI426" s="31"/>
      <c r="XCJ426" s="95"/>
      <c r="XCK426" s="31"/>
      <c r="XCL426" s="46"/>
      <c r="XCM426" s="31"/>
      <c r="XCN426" s="31"/>
      <c r="XCO426" s="31"/>
      <c r="XCP426" s="31"/>
      <c r="XCQ426" s="31"/>
      <c r="XCR426" s="118"/>
      <c r="XCS426" s="19"/>
      <c r="XCT426" s="19"/>
      <c r="XCU426" s="19"/>
      <c r="XCV426" s="31"/>
      <c r="XCW426" s="19"/>
      <c r="XCX426" s="19"/>
      <c r="XCY426" s="31"/>
      <c r="XCZ426" s="31"/>
      <c r="XDA426" s="19"/>
      <c r="XDB426" s="19"/>
      <c r="XDC426" s="19"/>
      <c r="XDD426" s="19"/>
      <c r="XDE426" s="19"/>
      <c r="XDF426" s="19"/>
      <c r="XDG426" s="19"/>
      <c r="XDH426" s="19"/>
      <c r="XDI426" s="19"/>
      <c r="XDJ426" s="31"/>
      <c r="XDK426" s="31"/>
      <c r="XDL426" s="31"/>
      <c r="XDM426" s="31"/>
      <c r="XDN426" s="95"/>
      <c r="XDO426" s="31"/>
      <c r="XDP426" s="46"/>
      <c r="XDQ426" s="31"/>
      <c r="XDR426" s="31"/>
      <c r="XDS426" s="31"/>
      <c r="XDT426" s="31"/>
      <c r="XDU426" s="31"/>
      <c r="XDV426" s="118"/>
      <c r="XDW426" s="19"/>
      <c r="XDX426" s="19"/>
      <c r="XDY426" s="19"/>
      <c r="XDZ426" s="31"/>
      <c r="XEA426" s="19"/>
      <c r="XEB426" s="19"/>
      <c r="XEC426" s="31"/>
      <c r="XED426" s="31"/>
      <c r="XEE426" s="19"/>
      <c r="XEF426" s="19"/>
      <c r="XEG426" s="19"/>
      <c r="XEH426" s="19"/>
      <c r="XEI426" s="19"/>
      <c r="XEJ426" s="19"/>
      <c r="XEK426" s="19"/>
      <c r="XEL426" s="19"/>
      <c r="XEM426" s="19"/>
      <c r="XEN426" s="31"/>
      <c r="XEO426" s="31"/>
      <c r="XEP426" s="31"/>
      <c r="XEQ426" s="31"/>
      <c r="XER426" s="95"/>
      <c r="XES426" s="31"/>
      <c r="XET426" s="46"/>
      <c r="XEU426" s="31"/>
      <c r="XEV426" s="31"/>
      <c r="XEW426" s="31"/>
      <c r="XEX426" s="31"/>
      <c r="XEY426" s="31"/>
      <c r="XEZ426" s="118"/>
      <c r="XFA426" s="19"/>
      <c r="XFB426" s="19"/>
      <c r="XFC426" s="19"/>
      <c r="XFD426" s="31"/>
    </row>
    <row r="427" spans="1:16384" ht="15" customHeight="1">
      <c r="A427" s="8" t="s">
        <v>29</v>
      </c>
      <c r="B427" s="8">
        <v>13</v>
      </c>
      <c r="C427" s="8">
        <v>6</v>
      </c>
      <c r="D427" s="45" t="s">
        <v>920</v>
      </c>
      <c r="E427" s="8">
        <v>8563497</v>
      </c>
      <c r="F427" s="17" t="s">
        <v>106</v>
      </c>
      <c r="G427" s="22" t="s">
        <v>175</v>
      </c>
      <c r="H427" s="22" t="s">
        <v>424</v>
      </c>
      <c r="I427" s="149">
        <v>85</v>
      </c>
      <c r="J427" s="149"/>
      <c r="K427" s="157"/>
      <c r="L427" s="149">
        <v>32</v>
      </c>
      <c r="M427" s="150">
        <v>28.8</v>
      </c>
      <c r="N427" s="149">
        <v>32</v>
      </c>
      <c r="O427" s="150">
        <v>27.16</v>
      </c>
      <c r="P427" s="149">
        <f t="shared" si="37"/>
        <v>64</v>
      </c>
      <c r="Q427" s="149">
        <f t="shared" si="38"/>
        <v>55.96</v>
      </c>
      <c r="R427" s="22" t="s">
        <v>176</v>
      </c>
      <c r="S427" s="22" t="s">
        <v>921</v>
      </c>
      <c r="T427" s="22" t="s">
        <v>926</v>
      </c>
      <c r="U427" s="22" t="s">
        <v>56</v>
      </c>
      <c r="V427" s="98">
        <v>40909</v>
      </c>
      <c r="W427" s="16"/>
      <c r="X427" s="7">
        <v>412383345</v>
      </c>
      <c r="Y427" s="59" t="s">
        <v>923</v>
      </c>
      <c r="Z427" s="22" t="s">
        <v>927</v>
      </c>
      <c r="AA427" s="22" t="s">
        <v>249</v>
      </c>
      <c r="AB427" s="99">
        <v>412383345</v>
      </c>
      <c r="AC427" s="31" t="s">
        <v>928</v>
      </c>
      <c r="AD427" s="7">
        <v>85</v>
      </c>
    </row>
    <row r="428" spans="1:16384">
      <c r="A428" s="18" t="s">
        <v>71</v>
      </c>
      <c r="B428" s="8">
        <v>13</v>
      </c>
      <c r="C428" s="8">
        <v>6</v>
      </c>
      <c r="D428" s="45" t="s">
        <v>941</v>
      </c>
      <c r="E428" s="17">
        <v>5037445</v>
      </c>
      <c r="F428" s="17" t="s">
        <v>106</v>
      </c>
      <c r="G428" s="45" t="s">
        <v>182</v>
      </c>
      <c r="H428" s="45" t="s">
        <v>952</v>
      </c>
      <c r="I428" s="149">
        <v>48</v>
      </c>
      <c r="J428" s="149"/>
      <c r="K428" s="149"/>
      <c r="L428" s="149">
        <v>22</v>
      </c>
      <c r="M428" s="150">
        <v>16.95</v>
      </c>
      <c r="N428" s="149">
        <v>11</v>
      </c>
      <c r="O428" s="150">
        <v>7.87</v>
      </c>
      <c r="P428" s="149">
        <f t="shared" si="37"/>
        <v>33</v>
      </c>
      <c r="Q428" s="149">
        <f t="shared" si="38"/>
        <v>24.82</v>
      </c>
      <c r="R428" s="22" t="s">
        <v>183</v>
      </c>
      <c r="S428" s="45" t="s">
        <v>943</v>
      </c>
      <c r="T428" s="22" t="s">
        <v>944</v>
      </c>
      <c r="U428" s="22" t="s">
        <v>330</v>
      </c>
      <c r="V428" s="98">
        <v>40978</v>
      </c>
      <c r="W428" s="16"/>
      <c r="X428" s="7">
        <v>412314001</v>
      </c>
      <c r="Y428" s="59" t="s">
        <v>945</v>
      </c>
      <c r="Z428" s="22" t="s">
        <v>946</v>
      </c>
      <c r="AA428" s="22" t="s">
        <v>80</v>
      </c>
      <c r="AB428" s="99" t="s">
        <v>947</v>
      </c>
      <c r="AC428" s="31" t="s">
        <v>945</v>
      </c>
      <c r="AD428" s="7">
        <v>48</v>
      </c>
      <c r="AE428" s="5"/>
      <c r="AF428" s="5"/>
    </row>
    <row r="429" spans="1:16384" s="92" customFormat="1">
      <c r="A429" s="8" t="s">
        <v>29</v>
      </c>
      <c r="B429" s="8">
        <v>13</v>
      </c>
      <c r="C429" s="8">
        <v>6</v>
      </c>
      <c r="D429" s="22" t="s">
        <v>958</v>
      </c>
      <c r="E429" s="8">
        <v>5220610</v>
      </c>
      <c r="F429" s="81" t="s">
        <v>106</v>
      </c>
      <c r="G429" s="22" t="s">
        <v>182</v>
      </c>
      <c r="H429" s="22" t="s">
        <v>93</v>
      </c>
      <c r="I429" s="149">
        <v>135</v>
      </c>
      <c r="J429" s="149"/>
      <c r="K429" s="149">
        <v>135</v>
      </c>
      <c r="L429" s="149">
        <v>52</v>
      </c>
      <c r="M429" s="150">
        <v>51.3</v>
      </c>
      <c r="N429" s="149">
        <v>29</v>
      </c>
      <c r="O429" s="150">
        <v>27.01</v>
      </c>
      <c r="P429" s="149">
        <f t="shared" si="37"/>
        <v>81</v>
      </c>
      <c r="Q429" s="149">
        <f t="shared" si="38"/>
        <v>78.31</v>
      </c>
      <c r="R429" s="22" t="s">
        <v>183</v>
      </c>
      <c r="S429" s="22" t="s">
        <v>958</v>
      </c>
      <c r="T429" s="22" t="s">
        <v>959</v>
      </c>
      <c r="U429" s="22" t="s">
        <v>56</v>
      </c>
      <c r="V429" s="98">
        <v>39083</v>
      </c>
      <c r="W429" s="16"/>
      <c r="X429" s="7">
        <v>412384112</v>
      </c>
      <c r="Y429" s="59" t="s">
        <v>960</v>
      </c>
      <c r="Z429" s="22" t="s">
        <v>961</v>
      </c>
      <c r="AA429" s="22" t="s">
        <v>118</v>
      </c>
      <c r="AB429" s="99" t="s">
        <v>962</v>
      </c>
      <c r="AC429" s="31" t="s">
        <v>960</v>
      </c>
      <c r="AD429" s="7">
        <v>135</v>
      </c>
    </row>
    <row r="430" spans="1:16384" ht="15" customHeight="1">
      <c r="A430" s="8" t="s">
        <v>29</v>
      </c>
      <c r="B430" s="8">
        <v>13</v>
      </c>
      <c r="C430" s="8">
        <v>6</v>
      </c>
      <c r="D430" s="22" t="s">
        <v>963</v>
      </c>
      <c r="E430" s="8">
        <v>7051562</v>
      </c>
      <c r="F430" s="81" t="s">
        <v>106</v>
      </c>
      <c r="G430" s="22" t="s">
        <v>182</v>
      </c>
      <c r="H430" s="22" t="s">
        <v>44</v>
      </c>
      <c r="I430" s="149">
        <v>51</v>
      </c>
      <c r="J430" s="149"/>
      <c r="K430" s="149">
        <v>51</v>
      </c>
      <c r="L430" s="149">
        <v>20</v>
      </c>
      <c r="M430" s="150">
        <v>18.149999999999999</v>
      </c>
      <c r="N430" s="149">
        <v>27</v>
      </c>
      <c r="O430" s="150">
        <v>14</v>
      </c>
      <c r="P430" s="149">
        <f t="shared" si="37"/>
        <v>47</v>
      </c>
      <c r="Q430" s="149">
        <f t="shared" si="38"/>
        <v>32.15</v>
      </c>
      <c r="R430" s="22" t="s">
        <v>183</v>
      </c>
      <c r="S430" s="22" t="s">
        <v>950</v>
      </c>
      <c r="T430" s="22" t="s">
        <v>964</v>
      </c>
      <c r="U430" s="22" t="s">
        <v>56</v>
      </c>
      <c r="V430" s="98">
        <v>40683</v>
      </c>
      <c r="W430" s="16"/>
      <c r="X430" s="7">
        <v>412338397</v>
      </c>
      <c r="Y430" s="59" t="s">
        <v>902</v>
      </c>
      <c r="Z430" s="22" t="s">
        <v>863</v>
      </c>
      <c r="AA430" s="22" t="s">
        <v>512</v>
      </c>
      <c r="AB430" s="99">
        <v>412337037</v>
      </c>
      <c r="AC430" s="31" t="s">
        <v>902</v>
      </c>
      <c r="AD430" s="7">
        <v>47</v>
      </c>
    </row>
    <row r="431" spans="1:16384">
      <c r="A431" s="8" t="s">
        <v>29</v>
      </c>
      <c r="B431" s="8">
        <v>13</v>
      </c>
      <c r="C431" s="8">
        <v>6</v>
      </c>
      <c r="D431" s="22" t="s">
        <v>965</v>
      </c>
      <c r="E431" s="8">
        <v>8543206</v>
      </c>
      <c r="F431" s="81" t="s">
        <v>106</v>
      </c>
      <c r="G431" s="22" t="s">
        <v>182</v>
      </c>
      <c r="H431" s="22" t="s">
        <v>129</v>
      </c>
      <c r="I431" s="149">
        <v>49</v>
      </c>
      <c r="J431" s="149"/>
      <c r="K431" s="149"/>
      <c r="L431" s="149">
        <v>16</v>
      </c>
      <c r="M431" s="150">
        <v>14.31</v>
      </c>
      <c r="N431" s="149">
        <v>14</v>
      </c>
      <c r="O431" s="150">
        <v>14</v>
      </c>
      <c r="P431" s="149">
        <f t="shared" si="37"/>
        <v>30</v>
      </c>
      <c r="Q431" s="149">
        <f t="shared" si="38"/>
        <v>28.310000000000002</v>
      </c>
      <c r="R431" s="22" t="s">
        <v>183</v>
      </c>
      <c r="S431" s="22" t="s">
        <v>965</v>
      </c>
      <c r="T431" s="22" t="s">
        <v>966</v>
      </c>
      <c r="U431" s="22" t="s">
        <v>56</v>
      </c>
      <c r="V431" s="98">
        <v>39083</v>
      </c>
      <c r="W431" s="16"/>
      <c r="X431" s="7">
        <v>412391301</v>
      </c>
      <c r="Y431" s="59" t="s">
        <v>967</v>
      </c>
      <c r="Z431" s="22" t="s">
        <v>968</v>
      </c>
      <c r="AA431" s="22" t="s">
        <v>118</v>
      </c>
      <c r="AB431" s="99" t="s">
        <v>969</v>
      </c>
      <c r="AC431" s="31" t="s">
        <v>970</v>
      </c>
      <c r="AD431" s="7">
        <v>49</v>
      </c>
    </row>
    <row r="432" spans="1:16384" ht="15" customHeight="1">
      <c r="A432" s="8" t="s">
        <v>29</v>
      </c>
      <c r="B432" s="8">
        <v>13</v>
      </c>
      <c r="C432" s="8">
        <v>6</v>
      </c>
      <c r="D432" s="45" t="s">
        <v>953</v>
      </c>
      <c r="E432" s="8">
        <v>9712191</v>
      </c>
      <c r="F432" s="17" t="s">
        <v>106</v>
      </c>
      <c r="G432" s="22" t="s">
        <v>182</v>
      </c>
      <c r="H432" s="22" t="s">
        <v>44</v>
      </c>
      <c r="I432" s="149">
        <v>100</v>
      </c>
      <c r="J432" s="149"/>
      <c r="K432" s="149">
        <v>96</v>
      </c>
      <c r="L432" s="149">
        <v>37</v>
      </c>
      <c r="M432" s="150">
        <v>37</v>
      </c>
      <c r="N432" s="149">
        <v>20</v>
      </c>
      <c r="O432" s="150">
        <v>20</v>
      </c>
      <c r="P432" s="149">
        <f t="shared" si="37"/>
        <v>57</v>
      </c>
      <c r="Q432" s="149">
        <f t="shared" si="38"/>
        <v>57</v>
      </c>
      <c r="R432" s="22" t="s">
        <v>183</v>
      </c>
      <c r="S432" s="22" t="s">
        <v>954</v>
      </c>
      <c r="T432" s="22" t="s">
        <v>955</v>
      </c>
      <c r="U432" s="22" t="s">
        <v>56</v>
      </c>
      <c r="V432" s="98">
        <v>39083</v>
      </c>
      <c r="W432" s="16"/>
      <c r="X432" s="7">
        <v>412338122</v>
      </c>
      <c r="Y432" s="59" t="s">
        <v>956</v>
      </c>
      <c r="Z432" s="22" t="s">
        <v>957</v>
      </c>
      <c r="AA432" s="22" t="s">
        <v>512</v>
      </c>
      <c r="AB432" s="99">
        <v>412337005</v>
      </c>
      <c r="AC432" s="31" t="s">
        <v>956</v>
      </c>
      <c r="AD432" s="7">
        <v>100</v>
      </c>
    </row>
    <row r="433" spans="1:32" ht="15" customHeight="1">
      <c r="A433" s="19" t="s">
        <v>29</v>
      </c>
      <c r="B433" s="19">
        <v>13</v>
      </c>
      <c r="C433" s="19">
        <v>6</v>
      </c>
      <c r="D433" s="31" t="s">
        <v>1993</v>
      </c>
      <c r="E433" s="19">
        <v>2732328</v>
      </c>
      <c r="F433" s="82" t="s">
        <v>106</v>
      </c>
      <c r="G433" s="31" t="s">
        <v>159</v>
      </c>
      <c r="H433" s="31" t="s">
        <v>299</v>
      </c>
      <c r="I433" s="147">
        <v>4</v>
      </c>
      <c r="J433" s="147"/>
      <c r="K433" s="147"/>
      <c r="L433" s="147">
        <v>5</v>
      </c>
      <c r="M433" s="217">
        <v>4.13</v>
      </c>
      <c r="N433" s="147">
        <v>4</v>
      </c>
      <c r="O433" s="217">
        <v>0.64</v>
      </c>
      <c r="P433" s="147">
        <v>9</v>
      </c>
      <c r="Q433" s="147">
        <v>4.7699999999999996</v>
      </c>
      <c r="R433" s="31" t="s">
        <v>1744</v>
      </c>
      <c r="S433" s="31" t="s">
        <v>1999</v>
      </c>
      <c r="T433" s="31" t="s">
        <v>2000</v>
      </c>
      <c r="U433" s="31" t="s">
        <v>2644</v>
      </c>
      <c r="V433" s="95">
        <v>41215</v>
      </c>
      <c r="X433" s="46">
        <v>775505957</v>
      </c>
      <c r="Y433" s="59" t="s">
        <v>2716</v>
      </c>
      <c r="Z433" s="31"/>
      <c r="AB433" s="120"/>
      <c r="AC433" s="31"/>
      <c r="AD433" s="61"/>
    </row>
    <row r="434" spans="1:32" ht="15" customHeight="1">
      <c r="A434" s="19" t="s">
        <v>29</v>
      </c>
      <c r="B434" s="19">
        <v>13</v>
      </c>
      <c r="C434" s="19">
        <v>6</v>
      </c>
      <c r="D434" s="31" t="s">
        <v>935</v>
      </c>
      <c r="E434" s="19">
        <v>2920689</v>
      </c>
      <c r="F434" s="19" t="s">
        <v>106</v>
      </c>
      <c r="G434" s="31" t="s">
        <v>159</v>
      </c>
      <c r="H434" s="31" t="s">
        <v>93</v>
      </c>
      <c r="I434" s="147">
        <v>24</v>
      </c>
      <c r="J434" s="147"/>
      <c r="K434" s="147"/>
      <c r="L434" s="147">
        <v>12</v>
      </c>
      <c r="M434" s="217">
        <v>11.6</v>
      </c>
      <c r="N434" s="147">
        <v>9</v>
      </c>
      <c r="O434" s="217">
        <v>5.0599999999999996</v>
      </c>
      <c r="P434" s="147">
        <v>21</v>
      </c>
      <c r="Q434" s="149">
        <f>SUM(M434,O434)</f>
        <v>16.66</v>
      </c>
      <c r="R434" s="31" t="s">
        <v>1744</v>
      </c>
      <c r="S434" s="31" t="s">
        <v>936</v>
      </c>
      <c r="T434" s="31" t="s">
        <v>2001</v>
      </c>
      <c r="U434" s="31" t="s">
        <v>56</v>
      </c>
      <c r="V434" s="95">
        <v>40544</v>
      </c>
      <c r="W434" s="31"/>
      <c r="X434" s="46">
        <v>412397934</v>
      </c>
      <c r="Y434" s="59" t="s">
        <v>938</v>
      </c>
      <c r="Z434" s="31" t="s">
        <v>118</v>
      </c>
      <c r="AB434" s="120">
        <v>412397934</v>
      </c>
      <c r="AC434" s="31" t="s">
        <v>938</v>
      </c>
      <c r="AD434" s="7"/>
    </row>
    <row r="435" spans="1:32">
      <c r="A435" s="19" t="s">
        <v>29</v>
      </c>
      <c r="B435" s="19">
        <v>13</v>
      </c>
      <c r="C435" s="19">
        <v>6</v>
      </c>
      <c r="D435" s="31" t="s">
        <v>929</v>
      </c>
      <c r="E435" s="19">
        <v>6556217</v>
      </c>
      <c r="F435" s="19" t="s">
        <v>106</v>
      </c>
      <c r="G435" s="31" t="s">
        <v>798</v>
      </c>
      <c r="H435" s="31" t="s">
        <v>144</v>
      </c>
      <c r="I435" s="147">
        <v>20</v>
      </c>
      <c r="J435" s="147"/>
      <c r="K435" s="147"/>
      <c r="L435" s="147">
        <v>7</v>
      </c>
      <c r="M435" s="217">
        <v>5.0999999999999996</v>
      </c>
      <c r="N435" s="147">
        <v>0</v>
      </c>
      <c r="O435" s="217">
        <v>0</v>
      </c>
      <c r="P435" s="147">
        <v>7</v>
      </c>
      <c r="Q435" s="153">
        <v>5.0999999999999996</v>
      </c>
      <c r="R435" s="31" t="s">
        <v>1744</v>
      </c>
      <c r="S435" s="31" t="s">
        <v>929</v>
      </c>
      <c r="T435" s="31" t="s">
        <v>931</v>
      </c>
      <c r="U435" s="31" t="s">
        <v>56</v>
      </c>
      <c r="V435" s="95">
        <v>39083</v>
      </c>
      <c r="W435" s="31"/>
      <c r="X435" s="46">
        <v>412397205</v>
      </c>
      <c r="Y435" s="59" t="s">
        <v>932</v>
      </c>
      <c r="Z435" s="31" t="s">
        <v>118</v>
      </c>
      <c r="AB435" s="120">
        <v>412397862</v>
      </c>
      <c r="AC435" s="31" t="s">
        <v>934</v>
      </c>
      <c r="AD435" s="61"/>
      <c r="AE435" s="5"/>
      <c r="AF435" s="5"/>
    </row>
    <row r="436" spans="1:32">
      <c r="A436" s="19" t="s">
        <v>29</v>
      </c>
      <c r="B436" s="19">
        <v>9</v>
      </c>
      <c r="C436" s="19">
        <v>7</v>
      </c>
      <c r="D436" s="31" t="s">
        <v>1293</v>
      </c>
      <c r="E436" s="19">
        <v>4254535</v>
      </c>
      <c r="F436" s="19" t="s">
        <v>106</v>
      </c>
      <c r="G436" s="31" t="s">
        <v>1926</v>
      </c>
      <c r="H436" s="31"/>
      <c r="I436" s="147">
        <v>8</v>
      </c>
      <c r="J436" s="147"/>
      <c r="K436" s="147"/>
      <c r="L436" s="147">
        <v>1</v>
      </c>
      <c r="M436" s="217">
        <v>1</v>
      </c>
      <c r="N436" s="147">
        <v>1</v>
      </c>
      <c r="O436" s="217">
        <v>0.5</v>
      </c>
      <c r="P436" s="147">
        <v>2</v>
      </c>
      <c r="Q436" s="147">
        <v>1.5</v>
      </c>
      <c r="R436" s="31" t="s">
        <v>1752</v>
      </c>
      <c r="S436" s="31" t="s">
        <v>2043</v>
      </c>
      <c r="T436" s="31" t="s">
        <v>2044</v>
      </c>
      <c r="U436" s="31" t="s">
        <v>37</v>
      </c>
      <c r="V436" s="95">
        <v>35814</v>
      </c>
      <c r="W436" s="31"/>
      <c r="X436" s="46" t="s">
        <v>2045</v>
      </c>
      <c r="Y436" s="59" t="s">
        <v>2046</v>
      </c>
      <c r="Z436" s="31" t="s">
        <v>2047</v>
      </c>
      <c r="AB436" s="120" t="s">
        <v>2048</v>
      </c>
      <c r="AC436" s="31" t="s">
        <v>2046</v>
      </c>
      <c r="AD436" s="61"/>
    </row>
    <row r="437" spans="1:32">
      <c r="A437" s="19" t="s">
        <v>29</v>
      </c>
      <c r="B437" s="19">
        <v>9</v>
      </c>
      <c r="C437" s="19">
        <v>7</v>
      </c>
      <c r="D437" s="31" t="s">
        <v>732</v>
      </c>
      <c r="E437" s="19">
        <v>5476963</v>
      </c>
      <c r="F437" s="19" t="s">
        <v>106</v>
      </c>
      <c r="G437" s="31" t="s">
        <v>1750</v>
      </c>
      <c r="H437" s="31" t="s">
        <v>153</v>
      </c>
      <c r="I437" s="147">
        <v>27</v>
      </c>
      <c r="J437" s="147"/>
      <c r="K437" s="147"/>
      <c r="L437" s="147">
        <v>6</v>
      </c>
      <c r="M437" s="217">
        <v>5.5</v>
      </c>
      <c r="N437" s="147">
        <v>6</v>
      </c>
      <c r="O437" s="217">
        <v>0.86</v>
      </c>
      <c r="P437" s="147">
        <v>12</v>
      </c>
      <c r="Q437" s="149">
        <f t="shared" ref="Q437:Q449" si="39">SUM(M437,O437)</f>
        <v>6.36</v>
      </c>
      <c r="R437" s="31" t="s">
        <v>1752</v>
      </c>
      <c r="S437" s="31" t="s">
        <v>2035</v>
      </c>
      <c r="T437" s="31" t="s">
        <v>2036</v>
      </c>
      <c r="U437" s="31" t="s">
        <v>111</v>
      </c>
      <c r="V437" s="95">
        <v>39083</v>
      </c>
      <c r="W437" s="31"/>
      <c r="X437" s="46">
        <v>417822161</v>
      </c>
      <c r="Y437" s="59" t="s">
        <v>2037</v>
      </c>
      <c r="Z437" s="31" t="s">
        <v>2038</v>
      </c>
      <c r="AB437" s="120">
        <v>775713802</v>
      </c>
      <c r="AC437" s="31" t="s">
        <v>2037</v>
      </c>
      <c r="AD437" s="61"/>
    </row>
    <row r="438" spans="1:32" ht="15" customHeight="1">
      <c r="A438" s="19" t="s">
        <v>29</v>
      </c>
      <c r="B438" s="19">
        <v>9</v>
      </c>
      <c r="C438" s="19">
        <v>7</v>
      </c>
      <c r="D438" s="31" t="s">
        <v>732</v>
      </c>
      <c r="E438" s="19">
        <v>5690901</v>
      </c>
      <c r="F438" s="19" t="s">
        <v>106</v>
      </c>
      <c r="G438" s="31" t="s">
        <v>1750</v>
      </c>
      <c r="H438" s="31" t="s">
        <v>299</v>
      </c>
      <c r="I438" s="147">
        <v>30</v>
      </c>
      <c r="J438" s="147"/>
      <c r="K438" s="147"/>
      <c r="L438" s="147">
        <v>5</v>
      </c>
      <c r="M438" s="217">
        <v>4.5999999999999996</v>
      </c>
      <c r="N438" s="147">
        <v>7</v>
      </c>
      <c r="O438" s="217">
        <v>1.2250000000000001</v>
      </c>
      <c r="P438" s="147">
        <v>12</v>
      </c>
      <c r="Q438" s="149">
        <f t="shared" si="39"/>
        <v>5.8249999999999993</v>
      </c>
      <c r="R438" s="31" t="s">
        <v>1752</v>
      </c>
      <c r="S438" s="31" t="s">
        <v>2034</v>
      </c>
      <c r="T438" s="31" t="s">
        <v>1557</v>
      </c>
      <c r="U438" s="31" t="s">
        <v>111</v>
      </c>
      <c r="V438" s="95">
        <v>39083</v>
      </c>
      <c r="W438" s="31"/>
      <c r="X438" s="46">
        <v>417533124</v>
      </c>
      <c r="Y438" s="59" t="s">
        <v>1514</v>
      </c>
      <c r="Z438" s="31" t="s">
        <v>80</v>
      </c>
      <c r="AB438" s="120">
        <v>775713304</v>
      </c>
      <c r="AC438" s="31" t="s">
        <v>1514</v>
      </c>
      <c r="AD438" s="61"/>
    </row>
    <row r="439" spans="1:32" ht="15" customHeight="1">
      <c r="A439" s="19" t="s">
        <v>29</v>
      </c>
      <c r="B439" s="19">
        <v>9</v>
      </c>
      <c r="C439" s="19">
        <v>7</v>
      </c>
      <c r="D439" s="31" t="s">
        <v>732</v>
      </c>
      <c r="E439" s="19">
        <v>6239239</v>
      </c>
      <c r="F439" s="19" t="s">
        <v>106</v>
      </c>
      <c r="G439" s="31" t="s">
        <v>2049</v>
      </c>
      <c r="H439" s="31" t="s">
        <v>1794</v>
      </c>
      <c r="I439" s="147">
        <v>30</v>
      </c>
      <c r="J439" s="147"/>
      <c r="K439" s="147"/>
      <c r="L439" s="147">
        <v>7</v>
      </c>
      <c r="M439" s="217">
        <v>3.3</v>
      </c>
      <c r="N439" s="147">
        <v>6</v>
      </c>
      <c r="O439" s="217">
        <v>0.55000000000000004</v>
      </c>
      <c r="P439" s="147">
        <v>13</v>
      </c>
      <c r="Q439" s="149">
        <f t="shared" si="39"/>
        <v>3.8499999999999996</v>
      </c>
      <c r="R439" s="31" t="s">
        <v>1752</v>
      </c>
      <c r="S439" s="31" t="s">
        <v>2050</v>
      </c>
      <c r="T439" s="31" t="s">
        <v>2051</v>
      </c>
      <c r="U439" s="31" t="s">
        <v>111</v>
      </c>
      <c r="V439" s="95">
        <v>39083</v>
      </c>
      <c r="W439" s="31"/>
      <c r="X439" s="46">
        <v>417530813</v>
      </c>
      <c r="Y439" s="59" t="s">
        <v>737</v>
      </c>
      <c r="Z439" s="31"/>
      <c r="AA439" s="92"/>
      <c r="AB439" s="120">
        <v>775713931</v>
      </c>
      <c r="AC439" s="31" t="s">
        <v>2052</v>
      </c>
      <c r="AD439" s="61"/>
    </row>
    <row r="440" spans="1:32" ht="15" customHeight="1">
      <c r="A440" s="19" t="s">
        <v>29</v>
      </c>
      <c r="B440" s="19">
        <v>9</v>
      </c>
      <c r="C440" s="19">
        <v>7</v>
      </c>
      <c r="D440" s="31" t="s">
        <v>1549</v>
      </c>
      <c r="E440" s="19">
        <v>8489399</v>
      </c>
      <c r="F440" s="19" t="s">
        <v>106</v>
      </c>
      <c r="G440" s="31" t="s">
        <v>2039</v>
      </c>
      <c r="H440" s="31" t="s">
        <v>1794</v>
      </c>
      <c r="I440" s="147">
        <v>20</v>
      </c>
      <c r="J440" s="147"/>
      <c r="K440" s="147"/>
      <c r="L440" s="147">
        <v>5</v>
      </c>
      <c r="M440" s="217">
        <v>5</v>
      </c>
      <c r="N440" s="147">
        <v>3</v>
      </c>
      <c r="O440" s="217">
        <v>0.9</v>
      </c>
      <c r="P440" s="147">
        <v>8</v>
      </c>
      <c r="Q440" s="149">
        <f t="shared" si="39"/>
        <v>5.9</v>
      </c>
      <c r="R440" s="31" t="s">
        <v>1752</v>
      </c>
      <c r="S440" s="31" t="s">
        <v>2040</v>
      </c>
      <c r="T440" s="31" t="s">
        <v>2041</v>
      </c>
      <c r="U440" s="31" t="s">
        <v>111</v>
      </c>
      <c r="V440" s="95">
        <v>39083</v>
      </c>
      <c r="W440" s="31"/>
      <c r="X440" s="46">
        <v>411204298</v>
      </c>
      <c r="Y440" s="59" t="s">
        <v>2042</v>
      </c>
      <c r="Z440" s="31" t="s">
        <v>512</v>
      </c>
      <c r="AB440" s="120">
        <v>411204298</v>
      </c>
      <c r="AC440" s="31" t="s">
        <v>2042</v>
      </c>
      <c r="AD440" s="61"/>
    </row>
    <row r="441" spans="1:32" s="43" customFormat="1" ht="15" customHeight="1">
      <c r="A441" s="8" t="s">
        <v>29</v>
      </c>
      <c r="B441" s="8">
        <v>16</v>
      </c>
      <c r="C441" s="8">
        <v>7</v>
      </c>
      <c r="D441" s="45" t="s">
        <v>828</v>
      </c>
      <c r="E441" s="8">
        <v>1351633</v>
      </c>
      <c r="F441" s="17" t="s">
        <v>106</v>
      </c>
      <c r="G441" s="22" t="s">
        <v>159</v>
      </c>
      <c r="H441" s="22" t="s">
        <v>289</v>
      </c>
      <c r="I441" s="149">
        <v>71</v>
      </c>
      <c r="J441" s="149"/>
      <c r="K441" s="157">
        <v>71</v>
      </c>
      <c r="L441" s="149">
        <v>34</v>
      </c>
      <c r="M441" s="150">
        <v>31.05</v>
      </c>
      <c r="N441" s="149">
        <v>21</v>
      </c>
      <c r="O441" s="150">
        <v>21</v>
      </c>
      <c r="P441" s="149">
        <f t="shared" ref="P441:P449" si="40">SUM(L441,N441)</f>
        <v>55</v>
      </c>
      <c r="Q441" s="149">
        <f t="shared" si="39"/>
        <v>52.05</v>
      </c>
      <c r="R441" s="22" t="s">
        <v>155</v>
      </c>
      <c r="S441" s="22" t="s">
        <v>830</v>
      </c>
      <c r="T441" s="22" t="s">
        <v>1029</v>
      </c>
      <c r="U441" s="22" t="s">
        <v>56</v>
      </c>
      <c r="V441" s="98">
        <v>39083</v>
      </c>
      <c r="W441" s="16"/>
      <c r="X441" s="7">
        <v>417837323</v>
      </c>
      <c r="Y441" s="59" t="s">
        <v>832</v>
      </c>
      <c r="Z441" s="22" t="s">
        <v>833</v>
      </c>
      <c r="AA441" s="22" t="s">
        <v>512</v>
      </c>
      <c r="AB441" s="99">
        <v>417837323</v>
      </c>
      <c r="AC441" s="31" t="s">
        <v>834</v>
      </c>
      <c r="AD441" s="7">
        <v>71</v>
      </c>
      <c r="AE441" s="92"/>
    </row>
    <row r="442" spans="1:32">
      <c r="A442" s="18" t="s">
        <v>71</v>
      </c>
      <c r="B442" s="8">
        <v>16</v>
      </c>
      <c r="C442" s="8">
        <v>7</v>
      </c>
      <c r="D442" s="45" t="s">
        <v>1023</v>
      </c>
      <c r="E442" s="17">
        <v>5956551</v>
      </c>
      <c r="F442" s="17" t="s">
        <v>106</v>
      </c>
      <c r="G442" s="45" t="s">
        <v>152</v>
      </c>
      <c r="H442" s="45" t="s">
        <v>1024</v>
      </c>
      <c r="I442" s="149">
        <v>5</v>
      </c>
      <c r="J442" s="149"/>
      <c r="K442" s="149">
        <v>5</v>
      </c>
      <c r="L442" s="149">
        <v>26</v>
      </c>
      <c r="M442" s="150">
        <v>1.7</v>
      </c>
      <c r="N442" s="149">
        <v>8</v>
      </c>
      <c r="O442" s="150">
        <v>0.8</v>
      </c>
      <c r="P442" s="149">
        <f t="shared" si="40"/>
        <v>34</v>
      </c>
      <c r="Q442" s="149">
        <f t="shared" si="39"/>
        <v>2.5</v>
      </c>
      <c r="R442" s="22" t="s">
        <v>155</v>
      </c>
      <c r="S442" s="22" t="s">
        <v>1025</v>
      </c>
      <c r="T442" s="51"/>
      <c r="U442" s="22" t="s">
        <v>37</v>
      </c>
      <c r="V442" s="98">
        <v>40848</v>
      </c>
      <c r="W442" s="16"/>
      <c r="X442" s="7">
        <v>474530400</v>
      </c>
      <c r="Y442" s="59" t="s">
        <v>1026</v>
      </c>
      <c r="Z442" s="22" t="s">
        <v>1027</v>
      </c>
      <c r="AA442" s="22" t="s">
        <v>118</v>
      </c>
      <c r="AB442" s="99" t="s">
        <v>1028</v>
      </c>
      <c r="AC442" s="31" t="s">
        <v>1026</v>
      </c>
      <c r="AD442" s="7">
        <v>25</v>
      </c>
    </row>
    <row r="443" spans="1:32">
      <c r="A443" s="18" t="s">
        <v>71</v>
      </c>
      <c r="B443" s="8">
        <v>16</v>
      </c>
      <c r="C443" s="8">
        <v>7</v>
      </c>
      <c r="D443" s="45" t="s">
        <v>1023</v>
      </c>
      <c r="E443" s="17">
        <v>3436550</v>
      </c>
      <c r="F443" s="17" t="s">
        <v>106</v>
      </c>
      <c r="G443" s="45" t="s">
        <v>175</v>
      </c>
      <c r="H443" s="45" t="s">
        <v>129</v>
      </c>
      <c r="I443" s="149">
        <v>20</v>
      </c>
      <c r="J443" s="149"/>
      <c r="K443" s="149"/>
      <c r="L443" s="149">
        <v>26</v>
      </c>
      <c r="M443" s="150">
        <v>7.5</v>
      </c>
      <c r="N443" s="149">
        <v>8</v>
      </c>
      <c r="O443" s="217">
        <v>3.2</v>
      </c>
      <c r="P443" s="149">
        <f t="shared" si="40"/>
        <v>34</v>
      </c>
      <c r="Q443" s="149">
        <f t="shared" si="39"/>
        <v>10.7</v>
      </c>
      <c r="R443" s="22" t="s">
        <v>176</v>
      </c>
      <c r="S443" s="22" t="s">
        <v>1032</v>
      </c>
      <c r="T443" s="22" t="s">
        <v>1033</v>
      </c>
      <c r="U443" s="22" t="s">
        <v>37</v>
      </c>
      <c r="V443" s="98">
        <v>40848</v>
      </c>
      <c r="W443" s="16"/>
      <c r="X443" s="7">
        <v>474530400</v>
      </c>
      <c r="Y443" s="59" t="s">
        <v>1026</v>
      </c>
      <c r="Z443" s="22" t="s">
        <v>1027</v>
      </c>
      <c r="AA443" s="22" t="s">
        <v>118</v>
      </c>
      <c r="AB443" s="99" t="s">
        <v>1028</v>
      </c>
      <c r="AC443" s="31" t="s">
        <v>1026</v>
      </c>
      <c r="AD443" s="7">
        <v>40</v>
      </c>
    </row>
    <row r="444" spans="1:32">
      <c r="A444" s="8" t="s">
        <v>29</v>
      </c>
      <c r="B444" s="8">
        <v>16</v>
      </c>
      <c r="C444" s="8">
        <v>7</v>
      </c>
      <c r="D444" s="45" t="s">
        <v>1034</v>
      </c>
      <c r="E444" s="8">
        <v>6621591</v>
      </c>
      <c r="F444" s="8" t="s">
        <v>106</v>
      </c>
      <c r="G444" s="22" t="s">
        <v>175</v>
      </c>
      <c r="H444" s="22" t="s">
        <v>129</v>
      </c>
      <c r="I444" s="149">
        <v>258</v>
      </c>
      <c r="J444" s="149"/>
      <c r="K444" s="149"/>
      <c r="L444" s="149">
        <v>105</v>
      </c>
      <c r="M444" s="150">
        <v>76.8</v>
      </c>
      <c r="N444" s="149">
        <v>80</v>
      </c>
      <c r="O444" s="150">
        <v>56.4</v>
      </c>
      <c r="P444" s="149">
        <f t="shared" si="40"/>
        <v>185</v>
      </c>
      <c r="Q444" s="149">
        <f t="shared" si="39"/>
        <v>133.19999999999999</v>
      </c>
      <c r="R444" s="22" t="s">
        <v>176</v>
      </c>
      <c r="S444" s="22" t="s">
        <v>1034</v>
      </c>
      <c r="T444" s="22" t="s">
        <v>1035</v>
      </c>
      <c r="U444" s="22" t="s">
        <v>56</v>
      </c>
      <c r="V444" s="98">
        <v>39083</v>
      </c>
      <c r="W444" s="16"/>
      <c r="X444" s="7">
        <v>417571102</v>
      </c>
      <c r="Y444" s="59" t="s">
        <v>1036</v>
      </c>
      <c r="Z444" s="22" t="s">
        <v>1037</v>
      </c>
      <c r="AA444" s="22" t="s">
        <v>512</v>
      </c>
      <c r="AB444" s="99">
        <v>417571102</v>
      </c>
      <c r="AC444" s="31" t="s">
        <v>1038</v>
      </c>
      <c r="AD444" s="7">
        <v>258</v>
      </c>
    </row>
    <row r="445" spans="1:32">
      <c r="A445" s="8" t="s">
        <v>29</v>
      </c>
      <c r="B445" s="8">
        <v>16</v>
      </c>
      <c r="C445" s="8">
        <v>7</v>
      </c>
      <c r="D445" s="52" t="s">
        <v>1014</v>
      </c>
      <c r="E445" s="8">
        <v>6986535</v>
      </c>
      <c r="F445" s="84" t="s">
        <v>106</v>
      </c>
      <c r="G445" s="22" t="s">
        <v>175</v>
      </c>
      <c r="H445" s="22" t="s">
        <v>129</v>
      </c>
      <c r="I445" s="149">
        <v>177</v>
      </c>
      <c r="J445" s="149"/>
      <c r="K445" s="149">
        <v>177</v>
      </c>
      <c r="L445" s="149">
        <v>24</v>
      </c>
      <c r="M445" s="150">
        <v>24</v>
      </c>
      <c r="N445" s="149">
        <v>44</v>
      </c>
      <c r="O445" s="150">
        <v>32.4</v>
      </c>
      <c r="P445" s="149">
        <f t="shared" si="40"/>
        <v>68</v>
      </c>
      <c r="Q445" s="149">
        <f t="shared" si="39"/>
        <v>56.4</v>
      </c>
      <c r="R445" s="22" t="s">
        <v>176</v>
      </c>
      <c r="S445" s="22" t="s">
        <v>1014</v>
      </c>
      <c r="T445" s="22" t="s">
        <v>1016</v>
      </c>
      <c r="U445" s="22" t="s">
        <v>56</v>
      </c>
      <c r="V445" s="98">
        <v>39083</v>
      </c>
      <c r="W445" s="16"/>
      <c r="X445" s="7">
        <v>417536062</v>
      </c>
      <c r="Y445" s="59" t="s">
        <v>1017</v>
      </c>
      <c r="Z445" s="22" t="s">
        <v>1030</v>
      </c>
      <c r="AA445" s="22" t="s">
        <v>118</v>
      </c>
      <c r="AB445" s="99">
        <v>417536062</v>
      </c>
      <c r="AC445" s="31" t="s">
        <v>1031</v>
      </c>
      <c r="AD445" s="7">
        <v>152</v>
      </c>
    </row>
    <row r="446" spans="1:32">
      <c r="A446" s="8" t="s">
        <v>29</v>
      </c>
      <c r="B446" s="8">
        <v>16</v>
      </c>
      <c r="C446" s="8">
        <v>7</v>
      </c>
      <c r="D446" s="45" t="s">
        <v>1034</v>
      </c>
      <c r="E446" s="8">
        <v>2269939</v>
      </c>
      <c r="F446" s="8" t="s">
        <v>106</v>
      </c>
      <c r="G446" s="22" t="s">
        <v>182</v>
      </c>
      <c r="H446" s="22" t="s">
        <v>129</v>
      </c>
      <c r="I446" s="149">
        <v>120</v>
      </c>
      <c r="J446" s="149"/>
      <c r="K446" s="149">
        <v>120</v>
      </c>
      <c r="L446" s="149">
        <v>72</v>
      </c>
      <c r="M446" s="150">
        <v>42.4</v>
      </c>
      <c r="N446" s="149">
        <v>60</v>
      </c>
      <c r="O446" s="150">
        <v>24.4</v>
      </c>
      <c r="P446" s="149">
        <f t="shared" si="40"/>
        <v>132</v>
      </c>
      <c r="Q446" s="149">
        <f t="shared" si="39"/>
        <v>66.8</v>
      </c>
      <c r="R446" s="22" t="s">
        <v>183</v>
      </c>
      <c r="S446" s="22" t="s">
        <v>1034</v>
      </c>
      <c r="T446" s="22" t="s">
        <v>1042</v>
      </c>
      <c r="U446" s="22" t="s">
        <v>56</v>
      </c>
      <c r="V446" s="98">
        <v>39083</v>
      </c>
      <c r="W446" s="16"/>
      <c r="X446" s="7">
        <v>417571102</v>
      </c>
      <c r="Y446" s="59" t="s">
        <v>1036</v>
      </c>
      <c r="Z446" s="22" t="s">
        <v>1043</v>
      </c>
      <c r="AA446" s="22" t="s">
        <v>512</v>
      </c>
      <c r="AB446" s="99">
        <v>417571102</v>
      </c>
      <c r="AC446" s="31" t="s">
        <v>1038</v>
      </c>
      <c r="AD446" s="7">
        <v>120</v>
      </c>
      <c r="AE446" s="5"/>
      <c r="AF446" s="5"/>
    </row>
    <row r="447" spans="1:32" ht="15" customHeight="1">
      <c r="A447" s="18" t="s">
        <v>71</v>
      </c>
      <c r="B447" s="8">
        <v>16</v>
      </c>
      <c r="C447" s="8">
        <v>7</v>
      </c>
      <c r="D447" s="45" t="s">
        <v>1023</v>
      </c>
      <c r="E447" s="17">
        <v>4039638</v>
      </c>
      <c r="F447" s="17" t="s">
        <v>106</v>
      </c>
      <c r="G447" s="45" t="s">
        <v>182</v>
      </c>
      <c r="H447" s="45" t="s">
        <v>1039</v>
      </c>
      <c r="I447" s="149">
        <v>40</v>
      </c>
      <c r="J447" s="149"/>
      <c r="K447" s="149">
        <v>40</v>
      </c>
      <c r="L447" s="149">
        <v>26</v>
      </c>
      <c r="M447" s="150">
        <v>16.8</v>
      </c>
      <c r="N447" s="149">
        <v>8</v>
      </c>
      <c r="O447" s="150">
        <v>4</v>
      </c>
      <c r="P447" s="149">
        <f t="shared" si="40"/>
        <v>34</v>
      </c>
      <c r="Q447" s="149">
        <f t="shared" si="39"/>
        <v>20.8</v>
      </c>
      <c r="R447" s="22" t="s">
        <v>183</v>
      </c>
      <c r="S447" s="22" t="s">
        <v>1040</v>
      </c>
      <c r="T447" s="22" t="s">
        <v>1033</v>
      </c>
      <c r="U447" s="22" t="s">
        <v>330</v>
      </c>
      <c r="V447" s="98">
        <v>41183</v>
      </c>
      <c r="W447" s="16"/>
      <c r="X447" s="7">
        <v>474530400</v>
      </c>
      <c r="Y447" s="59" t="s">
        <v>1041</v>
      </c>
      <c r="Z447" s="22" t="s">
        <v>1027</v>
      </c>
      <c r="AA447" s="22" t="s">
        <v>80</v>
      </c>
      <c r="AB447" s="99" t="s">
        <v>1028</v>
      </c>
      <c r="AC447" s="31" t="s">
        <v>1026</v>
      </c>
      <c r="AD447" s="7">
        <v>40</v>
      </c>
    </row>
    <row r="448" spans="1:32">
      <c r="A448" s="19" t="s">
        <v>29</v>
      </c>
      <c r="B448" s="19">
        <v>16</v>
      </c>
      <c r="C448" s="19">
        <v>7</v>
      </c>
      <c r="D448" s="31" t="s">
        <v>1044</v>
      </c>
      <c r="E448" s="8">
        <v>6580078</v>
      </c>
      <c r="F448" s="81" t="s">
        <v>106</v>
      </c>
      <c r="G448" s="22" t="s">
        <v>182</v>
      </c>
      <c r="H448" s="22" t="s">
        <v>44</v>
      </c>
      <c r="I448" s="149">
        <v>12</v>
      </c>
      <c r="J448" s="149"/>
      <c r="K448" s="149">
        <v>12</v>
      </c>
      <c r="L448" s="149">
        <v>8</v>
      </c>
      <c r="M448" s="150">
        <v>8</v>
      </c>
      <c r="N448" s="149">
        <v>3</v>
      </c>
      <c r="O448" s="150">
        <v>1.75</v>
      </c>
      <c r="P448" s="149">
        <f t="shared" si="40"/>
        <v>11</v>
      </c>
      <c r="Q448" s="149">
        <f t="shared" si="39"/>
        <v>9.75</v>
      </c>
      <c r="R448" s="22" t="s">
        <v>183</v>
      </c>
      <c r="S448" s="22" t="s">
        <v>184</v>
      </c>
      <c r="T448" s="22" t="s">
        <v>1045</v>
      </c>
      <c r="U448" s="22" t="s">
        <v>76</v>
      </c>
      <c r="V448" s="98">
        <v>40434</v>
      </c>
      <c r="W448" s="16"/>
      <c r="X448" s="7">
        <v>777294461</v>
      </c>
      <c r="Y448" s="59" t="s">
        <v>1046</v>
      </c>
      <c r="Z448" s="22" t="s">
        <v>1047</v>
      </c>
      <c r="AA448" s="22" t="s">
        <v>1048</v>
      </c>
      <c r="AB448" s="99">
        <v>777294460</v>
      </c>
      <c r="AC448" s="31" t="s">
        <v>1049</v>
      </c>
      <c r="AD448" s="7">
        <v>12</v>
      </c>
      <c r="AE448" s="5"/>
      <c r="AF448" s="5"/>
    </row>
    <row r="449" spans="1:33">
      <c r="A449" s="8" t="s">
        <v>29</v>
      </c>
      <c r="B449" s="8">
        <v>16</v>
      </c>
      <c r="C449" s="8">
        <v>7</v>
      </c>
      <c r="D449" s="52" t="s">
        <v>1014</v>
      </c>
      <c r="E449" s="8">
        <v>9313776</v>
      </c>
      <c r="F449" s="84" t="s">
        <v>106</v>
      </c>
      <c r="G449" s="22" t="s">
        <v>323</v>
      </c>
      <c r="H449" s="22" t="s">
        <v>129</v>
      </c>
      <c r="I449" s="149">
        <v>45</v>
      </c>
      <c r="J449" s="149"/>
      <c r="K449" s="149">
        <v>45</v>
      </c>
      <c r="L449" s="149">
        <v>11</v>
      </c>
      <c r="M449" s="150">
        <v>11</v>
      </c>
      <c r="N449" s="149">
        <v>28</v>
      </c>
      <c r="O449" s="150">
        <v>13.6</v>
      </c>
      <c r="P449" s="149">
        <f t="shared" si="40"/>
        <v>39</v>
      </c>
      <c r="Q449" s="149">
        <f t="shared" si="39"/>
        <v>24.6</v>
      </c>
      <c r="R449" s="22" t="s">
        <v>183</v>
      </c>
      <c r="S449" s="22" t="s">
        <v>1014</v>
      </c>
      <c r="T449" s="22" t="s">
        <v>1016</v>
      </c>
      <c r="U449" s="22" t="s">
        <v>56</v>
      </c>
      <c r="V449" s="98">
        <v>39083</v>
      </c>
      <c r="W449" s="16"/>
      <c r="X449" s="7">
        <v>417536062</v>
      </c>
      <c r="Y449" s="59" t="s">
        <v>1017</v>
      </c>
      <c r="Z449" s="22" t="s">
        <v>1030</v>
      </c>
      <c r="AA449" s="22" t="s">
        <v>118</v>
      </c>
      <c r="AB449" s="99">
        <v>417536062</v>
      </c>
      <c r="AC449" s="31" t="s">
        <v>1017</v>
      </c>
      <c r="AD449" s="7">
        <v>45</v>
      </c>
    </row>
    <row r="450" spans="1:33">
      <c r="A450" s="19" t="s">
        <v>29</v>
      </c>
      <c r="B450" s="19">
        <v>16</v>
      </c>
      <c r="C450" s="19">
        <v>7</v>
      </c>
      <c r="D450" s="31" t="s">
        <v>828</v>
      </c>
      <c r="E450" s="19">
        <v>7293077</v>
      </c>
      <c r="F450" s="19" t="s">
        <v>106</v>
      </c>
      <c r="G450" s="31" t="s">
        <v>713</v>
      </c>
      <c r="H450" s="31" t="s">
        <v>299</v>
      </c>
      <c r="I450" s="147">
        <v>8</v>
      </c>
      <c r="J450" s="147"/>
      <c r="K450" s="159"/>
      <c r="L450" s="147">
        <v>14</v>
      </c>
      <c r="M450" s="217">
        <v>3.55</v>
      </c>
      <c r="N450" s="147">
        <v>1</v>
      </c>
      <c r="O450" s="217">
        <v>1</v>
      </c>
      <c r="P450" s="147">
        <v>15</v>
      </c>
      <c r="Q450" s="147">
        <v>4.55</v>
      </c>
      <c r="R450" s="31" t="s">
        <v>1744</v>
      </c>
      <c r="S450" s="31" t="s">
        <v>828</v>
      </c>
      <c r="T450" s="22" t="s">
        <v>1029</v>
      </c>
      <c r="U450" s="22" t="s">
        <v>56</v>
      </c>
      <c r="V450" s="95">
        <v>41640</v>
      </c>
      <c r="W450" s="31"/>
      <c r="X450" s="7">
        <v>417837323</v>
      </c>
      <c r="Y450" s="59" t="s">
        <v>2714</v>
      </c>
      <c r="Z450" s="22" t="s">
        <v>2715</v>
      </c>
      <c r="AA450" s="22" t="s">
        <v>229</v>
      </c>
      <c r="AB450" s="120"/>
      <c r="AC450" s="31"/>
      <c r="AD450" s="61"/>
    </row>
    <row r="451" spans="1:33">
      <c r="A451" s="8" t="s">
        <v>71</v>
      </c>
      <c r="B451" s="8">
        <v>9</v>
      </c>
      <c r="C451" s="8">
        <v>7</v>
      </c>
      <c r="D451" s="31" t="s">
        <v>998</v>
      </c>
      <c r="E451" s="19">
        <v>8349589</v>
      </c>
      <c r="F451" s="8" t="s">
        <v>106</v>
      </c>
      <c r="G451" s="22" t="s">
        <v>498</v>
      </c>
      <c r="H451" s="22" t="s">
        <v>2650</v>
      </c>
      <c r="I451" s="149">
        <v>2</v>
      </c>
      <c r="J451" s="149"/>
      <c r="K451" s="149"/>
      <c r="L451" s="149">
        <v>4</v>
      </c>
      <c r="M451" s="150">
        <v>3.08</v>
      </c>
      <c r="N451" s="149">
        <v>7</v>
      </c>
      <c r="O451" s="150">
        <v>0.3</v>
      </c>
      <c r="P451" s="149">
        <v>11</v>
      </c>
      <c r="Q451" s="149">
        <v>3.38</v>
      </c>
      <c r="R451" s="31" t="s">
        <v>1744</v>
      </c>
      <c r="S451" s="110" t="s">
        <v>999</v>
      </c>
      <c r="T451" s="22" t="s">
        <v>2651</v>
      </c>
      <c r="U451" s="22" t="s">
        <v>2644</v>
      </c>
      <c r="V451" s="98">
        <v>42005</v>
      </c>
      <c r="W451" s="16"/>
      <c r="X451" s="7">
        <v>602108718</v>
      </c>
      <c r="Y451" s="59" t="s">
        <v>2032</v>
      </c>
      <c r="Z451" s="22" t="s">
        <v>2652</v>
      </c>
      <c r="AA451" s="22" t="s">
        <v>229</v>
      </c>
      <c r="AB451" s="99"/>
      <c r="AC451" s="31"/>
      <c r="AD451" s="7"/>
      <c r="AE451" s="5"/>
      <c r="AF451" s="5"/>
    </row>
    <row r="452" spans="1:33" ht="15" customHeight="1">
      <c r="A452" s="37" t="s">
        <v>29</v>
      </c>
      <c r="B452" s="37">
        <v>16</v>
      </c>
      <c r="C452" s="37">
        <v>7</v>
      </c>
      <c r="D452" s="59" t="s">
        <v>990</v>
      </c>
      <c r="E452" s="37">
        <v>4868271</v>
      </c>
      <c r="F452" s="37" t="s">
        <v>106</v>
      </c>
      <c r="G452" s="59" t="s">
        <v>995</v>
      </c>
      <c r="H452" s="59" t="s">
        <v>93</v>
      </c>
      <c r="I452" s="149">
        <v>14</v>
      </c>
      <c r="J452" s="149"/>
      <c r="K452" s="151">
        <v>14</v>
      </c>
      <c r="L452" s="149">
        <v>5</v>
      </c>
      <c r="M452" s="150">
        <v>3.7</v>
      </c>
      <c r="N452" s="149">
        <v>1</v>
      </c>
      <c r="O452" s="150">
        <v>0.3</v>
      </c>
      <c r="P452" s="149">
        <f>SUM(L452,N452)</f>
        <v>6</v>
      </c>
      <c r="Q452" s="149">
        <f>SUM(M452,O452)</f>
        <v>4</v>
      </c>
      <c r="R452" s="59" t="s">
        <v>108</v>
      </c>
      <c r="S452" s="59" t="s">
        <v>990</v>
      </c>
      <c r="T452" s="59" t="s">
        <v>996</v>
      </c>
      <c r="U452" s="59" t="s">
        <v>76</v>
      </c>
      <c r="V452" s="93">
        <v>39083</v>
      </c>
      <c r="W452" s="37"/>
      <c r="X452" s="61">
        <v>608773447</v>
      </c>
      <c r="Y452" s="59" t="s">
        <v>997</v>
      </c>
      <c r="Z452" s="59" t="s">
        <v>993</v>
      </c>
      <c r="AA452" s="59" t="s">
        <v>118</v>
      </c>
      <c r="AB452" s="118">
        <v>608144700</v>
      </c>
      <c r="AC452" s="31" t="s">
        <v>994</v>
      </c>
      <c r="AD452" s="61">
        <v>14</v>
      </c>
    </row>
    <row r="453" spans="1:33">
      <c r="A453" s="37" t="s">
        <v>29</v>
      </c>
      <c r="B453" s="37">
        <v>16</v>
      </c>
      <c r="C453" s="37">
        <v>7</v>
      </c>
      <c r="D453" s="59" t="s">
        <v>990</v>
      </c>
      <c r="E453" s="37">
        <v>1142741</v>
      </c>
      <c r="F453" s="37" t="s">
        <v>106</v>
      </c>
      <c r="G453" s="59" t="s">
        <v>995</v>
      </c>
      <c r="H453" s="59" t="s">
        <v>93</v>
      </c>
      <c r="I453" s="149">
        <v>14</v>
      </c>
      <c r="J453" s="149"/>
      <c r="K453" s="151">
        <v>14</v>
      </c>
      <c r="L453" s="149">
        <f>9-0</f>
        <v>9</v>
      </c>
      <c r="M453" s="150">
        <f>8.5-0</f>
        <v>8.5</v>
      </c>
      <c r="N453" s="149">
        <v>5</v>
      </c>
      <c r="O453" s="150">
        <v>2.5</v>
      </c>
      <c r="P453" s="149">
        <f>L453+N453</f>
        <v>14</v>
      </c>
      <c r="Q453" s="149">
        <f>SUM(M453,O453)</f>
        <v>11</v>
      </c>
      <c r="R453" s="59" t="s">
        <v>2263</v>
      </c>
      <c r="S453" s="59" t="s">
        <v>990</v>
      </c>
      <c r="T453" s="59" t="s">
        <v>996</v>
      </c>
      <c r="U453" s="59" t="s">
        <v>76</v>
      </c>
      <c r="V453" s="93">
        <v>39295</v>
      </c>
      <c r="W453" s="37"/>
      <c r="X453" s="61">
        <v>608773447</v>
      </c>
      <c r="Y453" s="59" t="s">
        <v>997</v>
      </c>
      <c r="Z453" s="59" t="s">
        <v>993</v>
      </c>
      <c r="AA453" s="59" t="s">
        <v>118</v>
      </c>
      <c r="AB453" s="118">
        <v>608144700</v>
      </c>
      <c r="AC453" s="31" t="s">
        <v>994</v>
      </c>
      <c r="AD453" s="61">
        <v>14</v>
      </c>
      <c r="AE453" s="5"/>
      <c r="AF453" s="5"/>
    </row>
    <row r="454" spans="1:33" ht="15" customHeight="1">
      <c r="A454" s="37" t="s">
        <v>29</v>
      </c>
      <c r="B454" s="37">
        <v>16</v>
      </c>
      <c r="C454" s="37">
        <v>7</v>
      </c>
      <c r="D454" s="59" t="s">
        <v>828</v>
      </c>
      <c r="E454" s="37">
        <v>7806966</v>
      </c>
      <c r="F454" s="38" t="s">
        <v>106</v>
      </c>
      <c r="G454" s="59" t="s">
        <v>159</v>
      </c>
      <c r="H454" s="59" t="s">
        <v>2166</v>
      </c>
      <c r="I454" s="149">
        <v>10</v>
      </c>
      <c r="J454" s="149"/>
      <c r="K454" s="157">
        <v>10</v>
      </c>
      <c r="L454" s="149">
        <f>19-4</f>
        <v>15</v>
      </c>
      <c r="M454" s="150">
        <f>6.35-0.35</f>
        <v>6</v>
      </c>
      <c r="N454" s="149">
        <v>1</v>
      </c>
      <c r="O454" s="150">
        <v>1</v>
      </c>
      <c r="P454" s="149">
        <f>L454+N454</f>
        <v>16</v>
      </c>
      <c r="Q454" s="150">
        <f>SUM(M454,O454)</f>
        <v>7</v>
      </c>
      <c r="R454" s="59" t="s">
        <v>2263</v>
      </c>
      <c r="S454" s="59" t="s">
        <v>830</v>
      </c>
      <c r="T454" s="59" t="s">
        <v>1029</v>
      </c>
      <c r="U454" s="59" t="s">
        <v>56</v>
      </c>
      <c r="V454" s="93">
        <v>39083</v>
      </c>
      <c r="W454" s="37"/>
      <c r="X454" s="61">
        <v>417837323</v>
      </c>
      <c r="Y454" s="59" t="s">
        <v>2477</v>
      </c>
      <c r="Z454" s="59" t="s">
        <v>833</v>
      </c>
      <c r="AA454" s="59" t="s">
        <v>512</v>
      </c>
      <c r="AB454" s="118">
        <v>417837323</v>
      </c>
      <c r="AC454" s="31" t="s">
        <v>834</v>
      </c>
      <c r="AD454" s="61">
        <v>10</v>
      </c>
    </row>
    <row r="455" spans="1:33" ht="15" customHeight="1">
      <c r="A455" s="19" t="s">
        <v>29</v>
      </c>
      <c r="B455" s="19">
        <v>1</v>
      </c>
      <c r="C455" s="19">
        <v>8</v>
      </c>
      <c r="D455" s="31" t="s">
        <v>2081</v>
      </c>
      <c r="E455" s="19">
        <v>1001488</v>
      </c>
      <c r="F455" s="19" t="s">
        <v>106</v>
      </c>
      <c r="G455" s="31" t="s">
        <v>1750</v>
      </c>
      <c r="H455" s="31" t="s">
        <v>93</v>
      </c>
      <c r="I455" s="147">
        <v>42</v>
      </c>
      <c r="J455" s="147"/>
      <c r="K455" s="147"/>
      <c r="L455" s="147">
        <v>7</v>
      </c>
      <c r="M455" s="217">
        <v>5</v>
      </c>
      <c r="N455" s="147">
        <v>5</v>
      </c>
      <c r="O455" s="217">
        <v>1.2</v>
      </c>
      <c r="P455" s="147">
        <v>12</v>
      </c>
      <c r="Q455" s="149">
        <f>SUM(M455,O455)</f>
        <v>6.2</v>
      </c>
      <c r="R455" s="31" t="s">
        <v>1752</v>
      </c>
      <c r="S455" s="31" t="s">
        <v>2082</v>
      </c>
      <c r="T455" s="31" t="s">
        <v>2083</v>
      </c>
      <c r="U455" s="31" t="s">
        <v>111</v>
      </c>
      <c r="V455" s="95">
        <v>39083</v>
      </c>
      <c r="W455" s="31"/>
      <c r="X455" s="46" t="s">
        <v>2084</v>
      </c>
      <c r="Y455" s="59" t="s">
        <v>2085</v>
      </c>
      <c r="Z455" s="31" t="s">
        <v>80</v>
      </c>
      <c r="AB455" s="120" t="s">
        <v>2086</v>
      </c>
      <c r="AC455" s="31" t="s">
        <v>2087</v>
      </c>
      <c r="AD455" s="61"/>
    </row>
    <row r="456" spans="1:33" s="92" customFormat="1" ht="15" customHeight="1">
      <c r="A456" s="19" t="s">
        <v>29</v>
      </c>
      <c r="B456" s="19">
        <v>1</v>
      </c>
      <c r="C456" s="19">
        <v>8</v>
      </c>
      <c r="D456" s="31" t="s">
        <v>1166</v>
      </c>
      <c r="E456" s="19">
        <v>7256732</v>
      </c>
      <c r="F456" s="19" t="s">
        <v>106</v>
      </c>
      <c r="G456" s="31" t="s">
        <v>1750</v>
      </c>
      <c r="H456" s="31" t="s">
        <v>1794</v>
      </c>
      <c r="I456" s="147">
        <v>16</v>
      </c>
      <c r="J456" s="147"/>
      <c r="K456" s="147"/>
      <c r="L456" s="147">
        <v>5</v>
      </c>
      <c r="M456" s="217">
        <v>4.5</v>
      </c>
      <c r="N456" s="147">
        <v>3</v>
      </c>
      <c r="O456" s="217">
        <v>0.6</v>
      </c>
      <c r="P456" s="147">
        <v>8</v>
      </c>
      <c r="Q456" s="147">
        <v>5.0999999999999996</v>
      </c>
      <c r="R456" s="31" t="s">
        <v>1752</v>
      </c>
      <c r="S456" s="31" t="s">
        <v>1167</v>
      </c>
      <c r="T456" s="31" t="s">
        <v>2088</v>
      </c>
      <c r="U456" s="31" t="s">
        <v>56</v>
      </c>
      <c r="V456" s="95">
        <v>39083</v>
      </c>
      <c r="W456" s="31"/>
      <c r="X456" s="46">
        <v>472773335</v>
      </c>
      <c r="Y456" s="59" t="s">
        <v>1169</v>
      </c>
      <c r="Z456" s="31" t="s">
        <v>118</v>
      </c>
      <c r="AA456" s="60"/>
      <c r="AB456" s="120">
        <v>472774230</v>
      </c>
      <c r="AC456" s="31" t="s">
        <v>1171</v>
      </c>
      <c r="AD456" s="61"/>
    </row>
    <row r="457" spans="1:33">
      <c r="A457" s="8" t="s">
        <v>29</v>
      </c>
      <c r="B457" s="8">
        <v>4</v>
      </c>
      <c r="C457" s="8">
        <v>8</v>
      </c>
      <c r="D457" s="53" t="s">
        <v>1136</v>
      </c>
      <c r="E457" s="8">
        <v>2758028</v>
      </c>
      <c r="F457" s="17" t="s">
        <v>106</v>
      </c>
      <c r="G457" s="22" t="s">
        <v>152</v>
      </c>
      <c r="H457" s="22" t="s">
        <v>44</v>
      </c>
      <c r="I457" s="149">
        <v>10</v>
      </c>
      <c r="J457" s="149"/>
      <c r="K457" s="149"/>
      <c r="L457" s="149">
        <v>20</v>
      </c>
      <c r="M457" s="150">
        <v>0.4</v>
      </c>
      <c r="N457" s="149">
        <v>19</v>
      </c>
      <c r="O457" s="150">
        <v>0.6</v>
      </c>
      <c r="P457" s="149">
        <f t="shared" ref="P457:P474" si="41">SUM(L457,N457)</f>
        <v>39</v>
      </c>
      <c r="Q457" s="149">
        <f t="shared" ref="Q457:Q474" si="42">SUM(M457,O457)</f>
        <v>1</v>
      </c>
      <c r="R457" s="22" t="s">
        <v>155</v>
      </c>
      <c r="S457" s="22" t="s">
        <v>1137</v>
      </c>
      <c r="T457" s="22" t="s">
        <v>1138</v>
      </c>
      <c r="U457" s="22" t="s">
        <v>56</v>
      </c>
      <c r="V457" s="98">
        <v>39083</v>
      </c>
      <c r="W457" s="16"/>
      <c r="X457" s="7">
        <v>724537682</v>
      </c>
      <c r="Y457" s="59" t="s">
        <v>1139</v>
      </c>
      <c r="Z457" s="22" t="s">
        <v>1140</v>
      </c>
      <c r="AA457" s="22" t="s">
        <v>1141</v>
      </c>
      <c r="AB457" s="99">
        <v>603147561</v>
      </c>
      <c r="AC457" s="31" t="s">
        <v>1142</v>
      </c>
      <c r="AD457" s="7">
        <v>10</v>
      </c>
      <c r="AE457" s="56"/>
      <c r="AF457" s="56"/>
      <c r="AG457" s="56"/>
    </row>
    <row r="458" spans="1:33" ht="15" customHeight="1">
      <c r="A458" s="8" t="s">
        <v>29</v>
      </c>
      <c r="B458" s="8">
        <v>4</v>
      </c>
      <c r="C458" s="8">
        <v>8</v>
      </c>
      <c r="D458" s="45" t="s">
        <v>1119</v>
      </c>
      <c r="E458" s="8">
        <v>3400500</v>
      </c>
      <c r="F458" s="17" t="s">
        <v>106</v>
      </c>
      <c r="G458" s="22" t="s">
        <v>159</v>
      </c>
      <c r="H458" s="22" t="s">
        <v>153</v>
      </c>
      <c r="I458" s="149">
        <v>16</v>
      </c>
      <c r="J458" s="149"/>
      <c r="K458" s="149">
        <v>10</v>
      </c>
      <c r="L458" s="149">
        <v>11</v>
      </c>
      <c r="M458" s="150">
        <v>10.5</v>
      </c>
      <c r="N458" s="149">
        <v>10</v>
      </c>
      <c r="O458" s="150">
        <v>5.0999999999999996</v>
      </c>
      <c r="P458" s="149">
        <f t="shared" si="41"/>
        <v>21</v>
      </c>
      <c r="Q458" s="149">
        <f t="shared" si="42"/>
        <v>15.6</v>
      </c>
      <c r="R458" s="22" t="s">
        <v>155</v>
      </c>
      <c r="S458" s="22" t="s">
        <v>1120</v>
      </c>
      <c r="T458" s="22" t="s">
        <v>1121</v>
      </c>
      <c r="U458" s="22" t="s">
        <v>56</v>
      </c>
      <c r="V458" s="98">
        <v>39814</v>
      </c>
      <c r="W458" s="16"/>
      <c r="X458" s="7">
        <v>475215252</v>
      </c>
      <c r="Y458" s="59" t="s">
        <v>1122</v>
      </c>
      <c r="Z458" s="22" t="s">
        <v>1123</v>
      </c>
      <c r="AA458" s="22" t="s">
        <v>229</v>
      </c>
      <c r="AB458" s="99">
        <v>602623065</v>
      </c>
      <c r="AC458" s="31" t="s">
        <v>1124</v>
      </c>
      <c r="AD458" s="7">
        <v>40</v>
      </c>
    </row>
    <row r="459" spans="1:33" ht="15" customHeight="1">
      <c r="A459" s="8" t="s">
        <v>29</v>
      </c>
      <c r="B459" s="8">
        <v>4</v>
      </c>
      <c r="C459" s="8">
        <v>8</v>
      </c>
      <c r="D459" s="45" t="s">
        <v>1143</v>
      </c>
      <c r="E459" s="8">
        <v>4860158</v>
      </c>
      <c r="F459" s="17" t="s">
        <v>106</v>
      </c>
      <c r="G459" s="22" t="s">
        <v>827</v>
      </c>
      <c r="H459" s="22" t="s">
        <v>282</v>
      </c>
      <c r="I459" s="149">
        <v>18</v>
      </c>
      <c r="J459" s="149"/>
      <c r="K459" s="149"/>
      <c r="L459" s="149">
        <v>41</v>
      </c>
      <c r="M459" s="150">
        <v>4.0999999999999996</v>
      </c>
      <c r="N459" s="149">
        <v>44</v>
      </c>
      <c r="O459" s="150">
        <v>4.4000000000000004</v>
      </c>
      <c r="P459" s="149">
        <f t="shared" si="41"/>
        <v>85</v>
      </c>
      <c r="Q459" s="149">
        <f t="shared" si="42"/>
        <v>8.5</v>
      </c>
      <c r="R459" s="22" t="s">
        <v>155</v>
      </c>
      <c r="S459" s="22" t="s">
        <v>1144</v>
      </c>
      <c r="T459" s="22" t="s">
        <v>1145</v>
      </c>
      <c r="U459" s="22" t="s">
        <v>56</v>
      </c>
      <c r="V459" s="98">
        <v>39083</v>
      </c>
      <c r="W459" s="16"/>
      <c r="X459" s="7">
        <v>472775577</v>
      </c>
      <c r="Y459" s="59" t="s">
        <v>1146</v>
      </c>
      <c r="Z459" s="22"/>
      <c r="AA459" s="22"/>
      <c r="AB459" s="99"/>
      <c r="AC459" s="31"/>
      <c r="AD459" s="7">
        <v>17</v>
      </c>
    </row>
    <row r="460" spans="1:33" ht="15" customHeight="1">
      <c r="A460" s="8" t="s">
        <v>29</v>
      </c>
      <c r="B460" s="8">
        <v>4</v>
      </c>
      <c r="C460" s="8">
        <v>8</v>
      </c>
      <c r="D460" s="45" t="s">
        <v>1130</v>
      </c>
      <c r="E460" s="8">
        <v>5171989</v>
      </c>
      <c r="F460" s="17" t="s">
        <v>106</v>
      </c>
      <c r="G460" s="22" t="s">
        <v>159</v>
      </c>
      <c r="H460" s="22" t="s">
        <v>289</v>
      </c>
      <c r="I460" s="149">
        <v>25</v>
      </c>
      <c r="J460" s="149"/>
      <c r="K460" s="157"/>
      <c r="L460" s="149">
        <v>20</v>
      </c>
      <c r="M460" s="150">
        <v>18.100000000000001</v>
      </c>
      <c r="N460" s="149">
        <v>13</v>
      </c>
      <c r="O460" s="150">
        <v>7.6</v>
      </c>
      <c r="P460" s="149">
        <f t="shared" si="41"/>
        <v>33</v>
      </c>
      <c r="Q460" s="149">
        <f t="shared" si="42"/>
        <v>25.700000000000003</v>
      </c>
      <c r="R460" s="22" t="s">
        <v>155</v>
      </c>
      <c r="S460" s="22" t="s">
        <v>1131</v>
      </c>
      <c r="T460" s="22" t="s">
        <v>1132</v>
      </c>
      <c r="U460" s="22" t="s">
        <v>56</v>
      </c>
      <c r="V460" s="98">
        <v>39814</v>
      </c>
      <c r="W460" s="16"/>
      <c r="X460" s="7">
        <v>472741483</v>
      </c>
      <c r="Y460" s="59" t="s">
        <v>1133</v>
      </c>
      <c r="Z460" s="22" t="s">
        <v>1134</v>
      </c>
      <c r="AA460" s="22" t="s">
        <v>1135</v>
      </c>
      <c r="AB460" s="99">
        <v>472741483</v>
      </c>
      <c r="AC460" s="31" t="s">
        <v>1133</v>
      </c>
      <c r="AD460" s="7">
        <v>23</v>
      </c>
      <c r="AE460" s="1"/>
      <c r="AF460" s="1"/>
    </row>
    <row r="461" spans="1:33">
      <c r="A461" s="8" t="s">
        <v>29</v>
      </c>
      <c r="B461" s="8">
        <v>4</v>
      </c>
      <c r="C461" s="8">
        <v>8</v>
      </c>
      <c r="D461" s="45" t="s">
        <v>1125</v>
      </c>
      <c r="E461" s="8">
        <v>5666980</v>
      </c>
      <c r="F461" s="17" t="s">
        <v>106</v>
      </c>
      <c r="G461" s="22" t="s">
        <v>159</v>
      </c>
      <c r="H461" s="22" t="s">
        <v>160</v>
      </c>
      <c r="I461" s="149">
        <v>26</v>
      </c>
      <c r="J461" s="149"/>
      <c r="K461" s="149">
        <v>26</v>
      </c>
      <c r="L461" s="149">
        <v>17</v>
      </c>
      <c r="M461" s="150">
        <v>16.5</v>
      </c>
      <c r="N461" s="149">
        <v>11</v>
      </c>
      <c r="O461" s="217">
        <v>6.17</v>
      </c>
      <c r="P461" s="149">
        <f t="shared" si="41"/>
        <v>28</v>
      </c>
      <c r="Q461" s="149">
        <f t="shared" si="42"/>
        <v>22.67</v>
      </c>
      <c r="R461" s="22" t="s">
        <v>155</v>
      </c>
      <c r="S461" s="22" t="s">
        <v>1126</v>
      </c>
      <c r="T461" s="22" t="s">
        <v>1127</v>
      </c>
      <c r="U461" s="22" t="s">
        <v>56</v>
      </c>
      <c r="V461" s="98">
        <v>39814</v>
      </c>
      <c r="W461" s="16"/>
      <c r="X461" s="7">
        <v>475620583</v>
      </c>
      <c r="Y461" s="59" t="s">
        <v>1128</v>
      </c>
      <c r="Z461" s="22" t="s">
        <v>1129</v>
      </c>
      <c r="AA461" s="22" t="s">
        <v>229</v>
      </c>
      <c r="AB461" s="99">
        <v>602623065</v>
      </c>
      <c r="AC461" s="31" t="s">
        <v>1124</v>
      </c>
      <c r="AD461" s="7">
        <v>15</v>
      </c>
    </row>
    <row r="462" spans="1:33" ht="15" customHeight="1">
      <c r="A462" s="8" t="s">
        <v>29</v>
      </c>
      <c r="B462" s="8">
        <v>4</v>
      </c>
      <c r="C462" s="8">
        <v>8</v>
      </c>
      <c r="D462" s="45" t="s">
        <v>1118</v>
      </c>
      <c r="E462" s="8">
        <v>9553549</v>
      </c>
      <c r="F462" s="17" t="s">
        <v>106</v>
      </c>
      <c r="G462" s="22" t="s">
        <v>159</v>
      </c>
      <c r="H462" s="22" t="s">
        <v>299</v>
      </c>
      <c r="I462" s="149">
        <v>24</v>
      </c>
      <c r="J462" s="149"/>
      <c r="K462" s="157"/>
      <c r="L462" s="149">
        <v>9</v>
      </c>
      <c r="M462" s="150">
        <v>8.8000000000000007</v>
      </c>
      <c r="N462" s="149">
        <v>14</v>
      </c>
      <c r="O462" s="150">
        <v>8.3800000000000008</v>
      </c>
      <c r="P462" s="149">
        <f t="shared" si="41"/>
        <v>23</v>
      </c>
      <c r="Q462" s="149">
        <f t="shared" si="42"/>
        <v>17.18</v>
      </c>
      <c r="R462" s="22" t="s">
        <v>155</v>
      </c>
      <c r="S462" s="22" t="s">
        <v>1103</v>
      </c>
      <c r="T462" s="22" t="s">
        <v>1104</v>
      </c>
      <c r="U462" s="22" t="s">
        <v>56</v>
      </c>
      <c r="V462" s="98">
        <v>39814</v>
      </c>
      <c r="W462" s="16"/>
      <c r="X462" s="7">
        <v>472772141</v>
      </c>
      <c r="Y462" s="59" t="s">
        <v>1105</v>
      </c>
      <c r="Z462" s="22" t="s">
        <v>1106</v>
      </c>
      <c r="AA462" s="22" t="s">
        <v>229</v>
      </c>
      <c r="AB462" s="99">
        <v>723360768</v>
      </c>
      <c r="AC462" s="31" t="s">
        <v>1105</v>
      </c>
      <c r="AD462" s="7">
        <v>27</v>
      </c>
    </row>
    <row r="463" spans="1:33" ht="15" customHeight="1">
      <c r="A463" s="19" t="s">
        <v>29</v>
      </c>
      <c r="B463" s="8">
        <v>4</v>
      </c>
      <c r="C463" s="8">
        <v>8</v>
      </c>
      <c r="D463" s="45" t="s">
        <v>1172</v>
      </c>
      <c r="E463" s="8">
        <v>2744287</v>
      </c>
      <c r="F463" s="17" t="s">
        <v>106</v>
      </c>
      <c r="G463" s="22" t="s">
        <v>175</v>
      </c>
      <c r="H463" s="22" t="s">
        <v>129</v>
      </c>
      <c r="I463" s="149">
        <v>114</v>
      </c>
      <c r="J463" s="149"/>
      <c r="K463" s="147"/>
      <c r="L463" s="149">
        <v>41</v>
      </c>
      <c r="M463" s="150">
        <v>26.24</v>
      </c>
      <c r="N463" s="149">
        <v>44</v>
      </c>
      <c r="O463" s="150">
        <v>28.16</v>
      </c>
      <c r="P463" s="149">
        <f t="shared" si="41"/>
        <v>85</v>
      </c>
      <c r="Q463" s="149">
        <f t="shared" si="42"/>
        <v>54.4</v>
      </c>
      <c r="R463" s="22" t="s">
        <v>176</v>
      </c>
      <c r="S463" s="22" t="s">
        <v>1144</v>
      </c>
      <c r="T463" s="22" t="s">
        <v>1145</v>
      </c>
      <c r="U463" s="22" t="s">
        <v>56</v>
      </c>
      <c r="V463" s="98">
        <v>39083</v>
      </c>
      <c r="W463" s="16"/>
      <c r="X463" s="7">
        <v>472775577</v>
      </c>
      <c r="Y463" s="59" t="s">
        <v>1146</v>
      </c>
      <c r="Z463" s="22"/>
      <c r="AA463" s="22"/>
      <c r="AB463" s="99"/>
      <c r="AC463" s="31"/>
      <c r="AD463" s="7">
        <v>114</v>
      </c>
    </row>
    <row r="464" spans="1:33" ht="15" customHeight="1">
      <c r="A464" s="19" t="s">
        <v>29</v>
      </c>
      <c r="B464" s="8">
        <v>4</v>
      </c>
      <c r="C464" s="8">
        <v>8</v>
      </c>
      <c r="D464" s="45" t="s">
        <v>1166</v>
      </c>
      <c r="E464" s="8">
        <v>3270327</v>
      </c>
      <c r="F464" s="17" t="s">
        <v>106</v>
      </c>
      <c r="G464" s="22" t="s">
        <v>175</v>
      </c>
      <c r="H464" s="22" t="s">
        <v>129</v>
      </c>
      <c r="I464" s="149">
        <v>190</v>
      </c>
      <c r="J464" s="149"/>
      <c r="K464" s="149"/>
      <c r="L464" s="149">
        <v>12</v>
      </c>
      <c r="M464" s="150">
        <v>11.5</v>
      </c>
      <c r="N464" s="149">
        <v>17</v>
      </c>
      <c r="O464" s="150">
        <v>16.399999999999999</v>
      </c>
      <c r="P464" s="149">
        <f t="shared" si="41"/>
        <v>29</v>
      </c>
      <c r="Q464" s="149">
        <f t="shared" si="42"/>
        <v>27.9</v>
      </c>
      <c r="R464" s="22" t="s">
        <v>176</v>
      </c>
      <c r="S464" s="22" t="s">
        <v>1167</v>
      </c>
      <c r="T464" s="22" t="s">
        <v>1168</v>
      </c>
      <c r="U464" s="22" t="s">
        <v>56</v>
      </c>
      <c r="V464" s="98">
        <v>39083</v>
      </c>
      <c r="W464" s="16"/>
      <c r="X464" s="7">
        <v>472773335</v>
      </c>
      <c r="Y464" s="59" t="s">
        <v>1169</v>
      </c>
      <c r="Z464" s="22" t="s">
        <v>1170</v>
      </c>
      <c r="AA464" s="22" t="s">
        <v>118</v>
      </c>
      <c r="AB464" s="99">
        <v>472774230</v>
      </c>
      <c r="AC464" s="31" t="s">
        <v>1171</v>
      </c>
      <c r="AD464" s="7">
        <v>190</v>
      </c>
    </row>
    <row r="465" spans="1:32" ht="15" customHeight="1">
      <c r="A465" s="19" t="s">
        <v>29</v>
      </c>
      <c r="B465" s="8">
        <v>4</v>
      </c>
      <c r="C465" s="8">
        <v>8</v>
      </c>
      <c r="D465" s="45" t="s">
        <v>1173</v>
      </c>
      <c r="E465" s="8">
        <v>5049031</v>
      </c>
      <c r="F465" s="17" t="s">
        <v>106</v>
      </c>
      <c r="G465" s="22" t="s">
        <v>175</v>
      </c>
      <c r="H465" s="22" t="s">
        <v>129</v>
      </c>
      <c r="I465" s="149">
        <v>46</v>
      </c>
      <c r="J465" s="149"/>
      <c r="K465" s="160"/>
      <c r="L465" s="149">
        <v>13</v>
      </c>
      <c r="M465" s="150">
        <v>11</v>
      </c>
      <c r="N465" s="149">
        <v>28</v>
      </c>
      <c r="O465" s="150">
        <v>13.38</v>
      </c>
      <c r="P465" s="149">
        <f t="shared" si="41"/>
        <v>41</v>
      </c>
      <c r="Q465" s="149">
        <f t="shared" si="42"/>
        <v>24.380000000000003</v>
      </c>
      <c r="R465" s="22" t="s">
        <v>176</v>
      </c>
      <c r="S465" s="22" t="s">
        <v>1174</v>
      </c>
      <c r="T465" s="22" t="s">
        <v>1175</v>
      </c>
      <c r="U465" s="22" t="s">
        <v>56</v>
      </c>
      <c r="V465" s="98">
        <v>34700</v>
      </c>
      <c r="W465" s="16"/>
      <c r="X465" s="7">
        <v>475317171</v>
      </c>
      <c r="Y465" s="59" t="s">
        <v>1176</v>
      </c>
      <c r="Z465" s="22" t="s">
        <v>1177</v>
      </c>
      <c r="AA465" s="22" t="s">
        <v>512</v>
      </c>
      <c r="AB465" s="99">
        <v>475317176</v>
      </c>
      <c r="AC465" s="31" t="s">
        <v>1178</v>
      </c>
      <c r="AD465" s="7">
        <v>46</v>
      </c>
    </row>
    <row r="466" spans="1:32">
      <c r="A466" s="19" t="s">
        <v>29</v>
      </c>
      <c r="B466" s="8">
        <v>4</v>
      </c>
      <c r="C466" s="8">
        <v>8</v>
      </c>
      <c r="D466" s="45" t="s">
        <v>1160</v>
      </c>
      <c r="E466" s="8">
        <v>6172420</v>
      </c>
      <c r="F466" s="17" t="s">
        <v>106</v>
      </c>
      <c r="G466" s="22" t="s">
        <v>175</v>
      </c>
      <c r="H466" s="22" t="s">
        <v>44</v>
      </c>
      <c r="I466" s="149">
        <v>153</v>
      </c>
      <c r="J466" s="149"/>
      <c r="K466" s="149"/>
      <c r="L466" s="149">
        <v>29</v>
      </c>
      <c r="M466" s="150">
        <v>27.79</v>
      </c>
      <c r="N466" s="149">
        <v>36</v>
      </c>
      <c r="O466" s="150">
        <v>35.5</v>
      </c>
      <c r="P466" s="149">
        <f t="shared" si="41"/>
        <v>65</v>
      </c>
      <c r="Q466" s="149">
        <f t="shared" si="42"/>
        <v>63.29</v>
      </c>
      <c r="R466" s="22" t="s">
        <v>176</v>
      </c>
      <c r="S466" s="22" t="s">
        <v>1161</v>
      </c>
      <c r="T466" s="22" t="s">
        <v>1162</v>
      </c>
      <c r="U466" s="22" t="s">
        <v>56</v>
      </c>
      <c r="V466" s="98">
        <v>39083</v>
      </c>
      <c r="W466" s="16"/>
      <c r="X466" s="7">
        <v>472733057</v>
      </c>
      <c r="Y466" s="59" t="s">
        <v>1163</v>
      </c>
      <c r="Z466" s="22" t="s">
        <v>1164</v>
      </c>
      <c r="AA466" s="22" t="s">
        <v>563</v>
      </c>
      <c r="AB466" s="99" t="s">
        <v>1165</v>
      </c>
      <c r="AC466" s="31" t="s">
        <v>1163</v>
      </c>
      <c r="AD466" s="7">
        <v>153</v>
      </c>
    </row>
    <row r="467" spans="1:32">
      <c r="A467" s="19" t="s">
        <v>29</v>
      </c>
      <c r="B467" s="8">
        <v>4</v>
      </c>
      <c r="C467" s="8">
        <v>8</v>
      </c>
      <c r="D467" s="45" t="s">
        <v>1148</v>
      </c>
      <c r="E467" s="8">
        <v>6890540</v>
      </c>
      <c r="F467" s="17" t="s">
        <v>106</v>
      </c>
      <c r="G467" s="22" t="s">
        <v>175</v>
      </c>
      <c r="H467" s="22" t="s">
        <v>129</v>
      </c>
      <c r="I467" s="149">
        <v>150</v>
      </c>
      <c r="J467" s="149"/>
      <c r="K467" s="149"/>
      <c r="L467" s="149">
        <v>56</v>
      </c>
      <c r="M467" s="150">
        <v>44.8</v>
      </c>
      <c r="N467" s="149">
        <v>49</v>
      </c>
      <c r="O467" s="150">
        <v>45.59</v>
      </c>
      <c r="P467" s="149">
        <f t="shared" si="41"/>
        <v>105</v>
      </c>
      <c r="Q467" s="149">
        <f t="shared" si="42"/>
        <v>90.39</v>
      </c>
      <c r="R467" s="22" t="s">
        <v>176</v>
      </c>
      <c r="S467" s="22" t="s">
        <v>1149</v>
      </c>
      <c r="T467" s="22" t="s">
        <v>1150</v>
      </c>
      <c r="U467" s="22" t="s">
        <v>56</v>
      </c>
      <c r="V467" s="98">
        <v>39083</v>
      </c>
      <c r="W467" s="16"/>
      <c r="X467" s="7">
        <v>472772902</v>
      </c>
      <c r="Y467" s="59" t="s">
        <v>1151</v>
      </c>
      <c r="Z467" s="22" t="s">
        <v>1152</v>
      </c>
      <c r="AA467" s="22" t="s">
        <v>1153</v>
      </c>
      <c r="AB467" s="99">
        <v>737251813</v>
      </c>
      <c r="AC467" s="31" t="s">
        <v>1154</v>
      </c>
      <c r="AD467" s="7">
        <v>150</v>
      </c>
    </row>
    <row r="468" spans="1:32" ht="16.5" customHeight="1">
      <c r="A468" s="19" t="s">
        <v>29</v>
      </c>
      <c r="B468" s="19">
        <v>4</v>
      </c>
      <c r="C468" s="19">
        <v>8</v>
      </c>
      <c r="D468" s="31" t="s">
        <v>1179</v>
      </c>
      <c r="E468" s="19">
        <v>7141935</v>
      </c>
      <c r="F468" s="19" t="s">
        <v>106</v>
      </c>
      <c r="G468" s="31" t="s">
        <v>175</v>
      </c>
      <c r="H468" s="31" t="s">
        <v>129</v>
      </c>
      <c r="I468" s="147">
        <v>30</v>
      </c>
      <c r="J468" s="147"/>
      <c r="K468" s="147"/>
      <c r="L468" s="147">
        <v>10</v>
      </c>
      <c r="M468" s="217">
        <v>5.9</v>
      </c>
      <c r="N468" s="147">
        <v>11</v>
      </c>
      <c r="O468" s="217">
        <v>5.2</v>
      </c>
      <c r="P468" s="147">
        <f t="shared" si="41"/>
        <v>21</v>
      </c>
      <c r="Q468" s="149">
        <f t="shared" si="42"/>
        <v>11.100000000000001</v>
      </c>
      <c r="R468" s="31" t="s">
        <v>176</v>
      </c>
      <c r="S468" s="31" t="s">
        <v>1180</v>
      </c>
      <c r="T468" s="31" t="s">
        <v>1181</v>
      </c>
      <c r="U468" s="31" t="s">
        <v>111</v>
      </c>
      <c r="V468" s="95">
        <v>39083</v>
      </c>
      <c r="W468" s="19"/>
      <c r="X468" s="46" t="s">
        <v>1182</v>
      </c>
      <c r="Y468" s="59" t="s">
        <v>1183</v>
      </c>
      <c r="Z468" s="31" t="s">
        <v>1184</v>
      </c>
      <c r="AA468" s="19" t="s">
        <v>80</v>
      </c>
      <c r="AB468" s="120" t="s">
        <v>1185</v>
      </c>
      <c r="AC468" s="31" t="s">
        <v>1186</v>
      </c>
      <c r="AD468" s="46">
        <v>30</v>
      </c>
    </row>
    <row r="469" spans="1:32" ht="18.75" customHeight="1">
      <c r="A469" s="19" t="s">
        <v>29</v>
      </c>
      <c r="B469" s="8">
        <v>4</v>
      </c>
      <c r="C469" s="8">
        <v>8</v>
      </c>
      <c r="D469" s="45" t="s">
        <v>1155</v>
      </c>
      <c r="E469" s="8">
        <v>9595541</v>
      </c>
      <c r="F469" s="17" t="s">
        <v>106</v>
      </c>
      <c r="G469" s="22" t="s">
        <v>175</v>
      </c>
      <c r="H469" s="22" t="s">
        <v>129</v>
      </c>
      <c r="I469" s="149">
        <v>65</v>
      </c>
      <c r="J469" s="149"/>
      <c r="K469" s="149"/>
      <c r="L469" s="149">
        <v>15</v>
      </c>
      <c r="M469" s="150">
        <v>15</v>
      </c>
      <c r="N469" s="149">
        <v>17</v>
      </c>
      <c r="O469" s="150">
        <v>16.5</v>
      </c>
      <c r="P469" s="149">
        <f t="shared" si="41"/>
        <v>32</v>
      </c>
      <c r="Q469" s="149">
        <f t="shared" si="42"/>
        <v>31.5</v>
      </c>
      <c r="R469" s="22" t="s">
        <v>176</v>
      </c>
      <c r="S469" s="22" t="s">
        <v>1156</v>
      </c>
      <c r="T469" s="22" t="s">
        <v>1157</v>
      </c>
      <c r="U469" s="22" t="s">
        <v>56</v>
      </c>
      <c r="V469" s="98">
        <v>39083</v>
      </c>
      <c r="W469" s="16"/>
      <c r="X469" s="7">
        <v>472714376</v>
      </c>
      <c r="Y469" s="59" t="s">
        <v>1158</v>
      </c>
      <c r="Z469" s="22" t="s">
        <v>1159</v>
      </c>
      <c r="AA469" s="22" t="s">
        <v>512</v>
      </c>
      <c r="AB469" s="99">
        <v>724179272</v>
      </c>
      <c r="AC469" s="31" t="s">
        <v>1158</v>
      </c>
      <c r="AD469" s="7">
        <v>65</v>
      </c>
    </row>
    <row r="470" spans="1:32" ht="16.5" customHeight="1">
      <c r="A470" s="19" t="s">
        <v>29</v>
      </c>
      <c r="B470" s="8">
        <v>4</v>
      </c>
      <c r="C470" s="8">
        <v>8</v>
      </c>
      <c r="D470" s="53" t="s">
        <v>1147</v>
      </c>
      <c r="E470" s="8">
        <v>9714807</v>
      </c>
      <c r="F470" s="86" t="s">
        <v>106</v>
      </c>
      <c r="G470" s="22" t="s">
        <v>175</v>
      </c>
      <c r="H470" s="22" t="s">
        <v>129</v>
      </c>
      <c r="I470" s="149">
        <v>122</v>
      </c>
      <c r="J470" s="149"/>
      <c r="K470" s="149"/>
      <c r="L470" s="149">
        <v>20</v>
      </c>
      <c r="M470" s="150">
        <v>1.6</v>
      </c>
      <c r="N470" s="149">
        <v>19</v>
      </c>
      <c r="O470" s="150">
        <v>2.4</v>
      </c>
      <c r="P470" s="149">
        <f t="shared" si="41"/>
        <v>39</v>
      </c>
      <c r="Q470" s="149">
        <f t="shared" si="42"/>
        <v>4</v>
      </c>
      <c r="R470" s="22" t="s">
        <v>176</v>
      </c>
      <c r="S470" s="22" t="s">
        <v>1137</v>
      </c>
      <c r="T470" s="22" t="s">
        <v>1138</v>
      </c>
      <c r="U470" s="22" t="s">
        <v>56</v>
      </c>
      <c r="V470" s="98">
        <v>39083</v>
      </c>
      <c r="W470" s="16"/>
      <c r="X470" s="7">
        <v>724537682</v>
      </c>
      <c r="Y470" s="59" t="s">
        <v>1139</v>
      </c>
      <c r="Z470" s="22" t="s">
        <v>1140</v>
      </c>
      <c r="AA470" s="22" t="s">
        <v>1141</v>
      </c>
      <c r="AB470" s="99">
        <v>603147561</v>
      </c>
      <c r="AC470" s="31" t="s">
        <v>1142</v>
      </c>
      <c r="AD470" s="7">
        <v>122</v>
      </c>
    </row>
    <row r="471" spans="1:32">
      <c r="A471" s="8" t="s">
        <v>29</v>
      </c>
      <c r="B471" s="8">
        <v>4</v>
      </c>
      <c r="C471" s="8">
        <v>8</v>
      </c>
      <c r="D471" s="45" t="s">
        <v>1173</v>
      </c>
      <c r="E471" s="8">
        <v>1408517</v>
      </c>
      <c r="F471" s="17" t="s">
        <v>106</v>
      </c>
      <c r="G471" s="22" t="s">
        <v>619</v>
      </c>
      <c r="H471" s="22" t="s">
        <v>44</v>
      </c>
      <c r="I471" s="149">
        <v>46</v>
      </c>
      <c r="J471" s="149"/>
      <c r="K471" s="149"/>
      <c r="L471" s="149">
        <v>30</v>
      </c>
      <c r="M471" s="150">
        <v>22.83</v>
      </c>
      <c r="N471" s="149">
        <v>28</v>
      </c>
      <c r="O471" s="217">
        <v>13.38</v>
      </c>
      <c r="P471" s="149">
        <f t="shared" si="41"/>
        <v>58</v>
      </c>
      <c r="Q471" s="149">
        <f t="shared" si="42"/>
        <v>36.21</v>
      </c>
      <c r="R471" s="22" t="s">
        <v>183</v>
      </c>
      <c r="S471" s="22" t="s">
        <v>1174</v>
      </c>
      <c r="T471" s="22" t="s">
        <v>1175</v>
      </c>
      <c r="U471" s="22" t="s">
        <v>56</v>
      </c>
      <c r="V471" s="98">
        <v>34700</v>
      </c>
      <c r="W471" s="16"/>
      <c r="X471" s="7">
        <v>475317171</v>
      </c>
      <c r="Y471" s="59" t="s">
        <v>1191</v>
      </c>
      <c r="Z471" s="22" t="s">
        <v>1177</v>
      </c>
      <c r="AA471" s="22" t="s">
        <v>512</v>
      </c>
      <c r="AB471" s="99">
        <v>475317176</v>
      </c>
      <c r="AC471" s="31" t="s">
        <v>1178</v>
      </c>
      <c r="AD471" s="7">
        <v>46</v>
      </c>
    </row>
    <row r="472" spans="1:32">
      <c r="A472" s="8" t="s">
        <v>29</v>
      </c>
      <c r="B472" s="8">
        <v>4</v>
      </c>
      <c r="C472" s="8">
        <v>8</v>
      </c>
      <c r="D472" s="45" t="s">
        <v>2081</v>
      </c>
      <c r="E472" s="8">
        <v>2179469</v>
      </c>
      <c r="F472" s="17" t="s">
        <v>106</v>
      </c>
      <c r="G472" s="184" t="s">
        <v>2702</v>
      </c>
      <c r="H472" s="22" t="s">
        <v>129</v>
      </c>
      <c r="I472" s="149">
        <v>6</v>
      </c>
      <c r="J472" s="149"/>
      <c r="K472" s="149"/>
      <c r="L472" s="149">
        <v>16</v>
      </c>
      <c r="M472" s="150">
        <v>6.1</v>
      </c>
      <c r="N472" s="149">
        <v>10</v>
      </c>
      <c r="O472" s="150">
        <v>1.9</v>
      </c>
      <c r="P472" s="149">
        <f t="shared" si="41"/>
        <v>26</v>
      </c>
      <c r="Q472" s="149">
        <f t="shared" si="42"/>
        <v>8</v>
      </c>
      <c r="R472" s="22" t="s">
        <v>183</v>
      </c>
      <c r="S472" s="22" t="s">
        <v>1180</v>
      </c>
      <c r="T472" s="22" t="s">
        <v>1181</v>
      </c>
      <c r="U472" s="22" t="s">
        <v>56</v>
      </c>
      <c r="V472" s="98">
        <v>40909</v>
      </c>
      <c r="W472" s="16"/>
      <c r="X472" s="7" t="s">
        <v>1192</v>
      </c>
      <c r="Y472" s="59" t="s">
        <v>1183</v>
      </c>
      <c r="Z472" s="22" t="s">
        <v>1184</v>
      </c>
      <c r="AA472" s="22" t="s">
        <v>80</v>
      </c>
      <c r="AB472" s="99" t="s">
        <v>1193</v>
      </c>
      <c r="AC472" s="31" t="s">
        <v>1186</v>
      </c>
      <c r="AD472" s="7">
        <v>6</v>
      </c>
      <c r="AE472" s="5"/>
      <c r="AF472" s="5"/>
    </row>
    <row r="473" spans="1:32" ht="17.25" customHeight="1">
      <c r="A473" s="8" t="s">
        <v>29</v>
      </c>
      <c r="B473" s="8">
        <v>4</v>
      </c>
      <c r="C473" s="8">
        <v>8</v>
      </c>
      <c r="D473" s="45" t="s">
        <v>1190</v>
      </c>
      <c r="E473" s="8">
        <v>2501932</v>
      </c>
      <c r="F473" s="17" t="s">
        <v>106</v>
      </c>
      <c r="G473" s="22" t="s">
        <v>182</v>
      </c>
      <c r="H473" s="22" t="s">
        <v>44</v>
      </c>
      <c r="I473" s="149">
        <v>46</v>
      </c>
      <c r="J473" s="149"/>
      <c r="K473" s="149"/>
      <c r="L473" s="149">
        <v>58</v>
      </c>
      <c r="M473" s="150">
        <v>15.8</v>
      </c>
      <c r="N473" s="149">
        <v>44</v>
      </c>
      <c r="O473" s="150">
        <v>11.44</v>
      </c>
      <c r="P473" s="149">
        <f t="shared" si="41"/>
        <v>102</v>
      </c>
      <c r="Q473" s="149">
        <f t="shared" si="42"/>
        <v>27.240000000000002</v>
      </c>
      <c r="R473" s="22" t="s">
        <v>183</v>
      </c>
      <c r="S473" s="22" t="s">
        <v>1144</v>
      </c>
      <c r="T473" s="22" t="s">
        <v>1145</v>
      </c>
      <c r="U473" s="22" t="s">
        <v>56</v>
      </c>
      <c r="V473" s="98">
        <v>40575</v>
      </c>
      <c r="W473" s="16"/>
      <c r="X473" s="7">
        <v>472775577</v>
      </c>
      <c r="Y473" s="59" t="s">
        <v>1146</v>
      </c>
      <c r="Z473" s="22"/>
      <c r="AA473" s="22"/>
      <c r="AB473" s="99"/>
      <c r="AC473" s="31"/>
      <c r="AD473" s="7">
        <v>46</v>
      </c>
      <c r="AE473" s="5"/>
      <c r="AF473" s="5"/>
    </row>
    <row r="474" spans="1:32">
      <c r="A474" s="8" t="s">
        <v>29</v>
      </c>
      <c r="B474" s="8">
        <v>4</v>
      </c>
      <c r="C474" s="8">
        <v>8</v>
      </c>
      <c r="D474" s="45" t="s">
        <v>1148</v>
      </c>
      <c r="E474" s="8">
        <v>5238851</v>
      </c>
      <c r="F474" s="17" t="s">
        <v>106</v>
      </c>
      <c r="G474" s="22" t="s">
        <v>607</v>
      </c>
      <c r="H474" s="22" t="s">
        <v>129</v>
      </c>
      <c r="I474" s="149">
        <v>18</v>
      </c>
      <c r="J474" s="149"/>
      <c r="K474" s="149"/>
      <c r="L474" s="149">
        <v>39</v>
      </c>
      <c r="M474" s="150">
        <v>12.7</v>
      </c>
      <c r="N474" s="149">
        <v>2</v>
      </c>
      <c r="O474" s="150">
        <v>1.5</v>
      </c>
      <c r="P474" s="149">
        <f t="shared" si="41"/>
        <v>41</v>
      </c>
      <c r="Q474" s="149">
        <f t="shared" si="42"/>
        <v>14.2</v>
      </c>
      <c r="R474" s="22" t="s">
        <v>183</v>
      </c>
      <c r="S474" s="22" t="s">
        <v>1149</v>
      </c>
      <c r="T474" s="22" t="s">
        <v>1150</v>
      </c>
      <c r="U474" s="22" t="s">
        <v>56</v>
      </c>
      <c r="V474" s="98">
        <v>40179</v>
      </c>
      <c r="W474" s="16"/>
      <c r="X474" s="7">
        <v>472772902</v>
      </c>
      <c r="Y474" s="59" t="s">
        <v>1151</v>
      </c>
      <c r="Z474" s="22" t="s">
        <v>1187</v>
      </c>
      <c r="AA474" s="22" t="s">
        <v>1188</v>
      </c>
      <c r="AB474" s="99">
        <v>733154755</v>
      </c>
      <c r="AC474" s="31" t="s">
        <v>1189</v>
      </c>
      <c r="AD474" s="7">
        <v>18</v>
      </c>
    </row>
    <row r="475" spans="1:32" ht="15" customHeight="1">
      <c r="A475" s="24" t="s">
        <v>29</v>
      </c>
      <c r="B475" s="24">
        <v>4</v>
      </c>
      <c r="C475" s="24">
        <v>8</v>
      </c>
      <c r="D475" s="56" t="s">
        <v>1199</v>
      </c>
      <c r="E475" s="24">
        <v>3935206</v>
      </c>
      <c r="F475" s="24" t="s">
        <v>106</v>
      </c>
      <c r="G475" s="56" t="s">
        <v>182</v>
      </c>
      <c r="H475" s="56" t="s">
        <v>153</v>
      </c>
      <c r="I475" s="153">
        <v>23</v>
      </c>
      <c r="J475" s="153"/>
      <c r="K475" s="153"/>
      <c r="L475" s="153">
        <v>6</v>
      </c>
      <c r="M475" s="161">
        <v>5</v>
      </c>
      <c r="N475" s="153">
        <v>9</v>
      </c>
      <c r="O475" s="161">
        <v>1.5</v>
      </c>
      <c r="P475" s="153">
        <v>15</v>
      </c>
      <c r="Q475" s="153">
        <v>6.5</v>
      </c>
      <c r="R475" s="56" t="s">
        <v>1744</v>
      </c>
      <c r="S475" s="56" t="s">
        <v>1673</v>
      </c>
      <c r="T475" s="56" t="s">
        <v>2079</v>
      </c>
      <c r="U475" s="56" t="s">
        <v>76</v>
      </c>
      <c r="V475" s="93">
        <v>39083</v>
      </c>
      <c r="W475" s="56"/>
      <c r="X475" s="29">
        <v>472745159</v>
      </c>
      <c r="Y475" s="59" t="s">
        <v>1231</v>
      </c>
      <c r="Z475" s="56" t="s">
        <v>1585</v>
      </c>
      <c r="AB475" s="117">
        <v>731610557</v>
      </c>
      <c r="AC475" s="31" t="s">
        <v>1676</v>
      </c>
      <c r="AD475" s="29"/>
    </row>
    <row r="476" spans="1:32">
      <c r="A476" s="19" t="s">
        <v>29</v>
      </c>
      <c r="B476" s="19">
        <v>4</v>
      </c>
      <c r="C476" s="19">
        <v>8</v>
      </c>
      <c r="D476" s="31" t="s">
        <v>2076</v>
      </c>
      <c r="E476" s="19">
        <v>7734108</v>
      </c>
      <c r="F476" s="19" t="s">
        <v>106</v>
      </c>
      <c r="G476" s="31" t="s">
        <v>159</v>
      </c>
      <c r="H476" s="31" t="s">
        <v>299</v>
      </c>
      <c r="I476" s="147">
        <v>7</v>
      </c>
      <c r="J476" s="147"/>
      <c r="K476" s="159"/>
      <c r="L476" s="147">
        <v>8</v>
      </c>
      <c r="M476" s="217">
        <v>4.3</v>
      </c>
      <c r="N476" s="147">
        <v>11</v>
      </c>
      <c r="O476" s="217">
        <v>0.72</v>
      </c>
      <c r="P476" s="147">
        <v>19</v>
      </c>
      <c r="Q476" s="147">
        <v>5.0199999999999996</v>
      </c>
      <c r="R476" s="31" t="s">
        <v>1744</v>
      </c>
      <c r="S476" s="31" t="s">
        <v>1103</v>
      </c>
      <c r="T476" s="31" t="s">
        <v>2078</v>
      </c>
      <c r="U476" s="31" t="s">
        <v>56</v>
      </c>
      <c r="V476" s="95">
        <v>40651</v>
      </c>
      <c r="W476" s="31"/>
      <c r="X476" s="46">
        <v>472772141</v>
      </c>
      <c r="Y476" s="59" t="s">
        <v>1105</v>
      </c>
      <c r="Z476" s="31" t="s">
        <v>229</v>
      </c>
      <c r="AB476" s="120">
        <v>723360768</v>
      </c>
      <c r="AC476" s="31" t="s">
        <v>1105</v>
      </c>
      <c r="AD476" s="61"/>
    </row>
    <row r="477" spans="1:32">
      <c r="A477" s="19" t="s">
        <v>29</v>
      </c>
      <c r="B477" s="19">
        <v>4</v>
      </c>
      <c r="C477" s="19">
        <v>8</v>
      </c>
      <c r="D477" s="31" t="s">
        <v>2076</v>
      </c>
      <c r="E477" s="19">
        <v>8907909</v>
      </c>
      <c r="F477" s="19" t="s">
        <v>106</v>
      </c>
      <c r="G477" s="31" t="s">
        <v>159</v>
      </c>
      <c r="H477" s="31" t="s">
        <v>299</v>
      </c>
      <c r="I477" s="147">
        <v>25</v>
      </c>
      <c r="J477" s="147"/>
      <c r="K477" s="159"/>
      <c r="L477" s="147">
        <v>16</v>
      </c>
      <c r="M477" s="217">
        <v>14.7</v>
      </c>
      <c r="N477" s="147">
        <v>15</v>
      </c>
      <c r="O477" s="217">
        <v>3.69</v>
      </c>
      <c r="P477" s="147">
        <v>31</v>
      </c>
      <c r="Q477" s="147">
        <v>18.39</v>
      </c>
      <c r="R477" s="31" t="s">
        <v>1744</v>
      </c>
      <c r="S477" s="31" t="s">
        <v>1131</v>
      </c>
      <c r="T477" s="31" t="s">
        <v>2080</v>
      </c>
      <c r="U477" s="31" t="s">
        <v>56</v>
      </c>
      <c r="V477" s="95">
        <v>39814</v>
      </c>
      <c r="W477" s="31"/>
      <c r="X477" s="46">
        <v>472741483</v>
      </c>
      <c r="Y477" s="59" t="s">
        <v>1133</v>
      </c>
      <c r="Z477" s="31" t="s">
        <v>1135</v>
      </c>
      <c r="AB477" s="120">
        <v>472741483</v>
      </c>
      <c r="AC477" s="31" t="s">
        <v>1133</v>
      </c>
      <c r="AD477" s="61"/>
    </row>
    <row r="478" spans="1:32">
      <c r="A478" s="19" t="s">
        <v>29</v>
      </c>
      <c r="B478" s="19">
        <v>4</v>
      </c>
      <c r="C478" s="19">
        <v>8</v>
      </c>
      <c r="D478" s="31" t="s">
        <v>186</v>
      </c>
      <c r="E478" s="19">
        <v>9806102</v>
      </c>
      <c r="F478" s="19" t="s">
        <v>106</v>
      </c>
      <c r="G478" s="31" t="s">
        <v>1741</v>
      </c>
      <c r="H478" s="31" t="s">
        <v>44</v>
      </c>
      <c r="I478" s="147">
        <v>32</v>
      </c>
      <c r="J478" s="147"/>
      <c r="K478" s="147"/>
      <c r="L478" s="147">
        <v>12</v>
      </c>
      <c r="M478" s="217">
        <v>6.6</v>
      </c>
      <c r="N478" s="147">
        <v>2</v>
      </c>
      <c r="O478" s="217">
        <v>0.3</v>
      </c>
      <c r="P478" s="147">
        <v>14</v>
      </c>
      <c r="Q478" s="149">
        <f>SUM(M478,O478)</f>
        <v>6.8999999999999995</v>
      </c>
      <c r="R478" s="31" t="s">
        <v>1744</v>
      </c>
      <c r="S478" s="31" t="s">
        <v>186</v>
      </c>
      <c r="T478" s="31" t="s">
        <v>188</v>
      </c>
      <c r="U478" s="31" t="s">
        <v>111</v>
      </c>
      <c r="V478" s="95">
        <v>40909</v>
      </c>
      <c r="W478" s="31"/>
      <c r="X478" s="46">
        <v>412582602</v>
      </c>
      <c r="Y478" s="59" t="s">
        <v>189</v>
      </c>
      <c r="Z478" s="31" t="s">
        <v>89</v>
      </c>
      <c r="AB478" s="120">
        <v>724092351</v>
      </c>
      <c r="AC478" s="31" t="s">
        <v>189</v>
      </c>
      <c r="AD478" s="61"/>
    </row>
    <row r="479" spans="1:32">
      <c r="A479" s="8" t="s">
        <v>29</v>
      </c>
      <c r="B479" s="8">
        <v>1</v>
      </c>
      <c r="C479" s="8">
        <v>8</v>
      </c>
      <c r="D479" s="22" t="s">
        <v>1650</v>
      </c>
      <c r="E479" s="8">
        <v>9381472</v>
      </c>
      <c r="F479" s="8" t="s">
        <v>106</v>
      </c>
      <c r="G479" s="22" t="s">
        <v>1698</v>
      </c>
      <c r="H479" s="22" t="s">
        <v>203</v>
      </c>
      <c r="I479" s="149">
        <v>5</v>
      </c>
      <c r="J479" s="149"/>
      <c r="K479" s="149">
        <v>1</v>
      </c>
      <c r="L479" s="149">
        <v>15</v>
      </c>
      <c r="M479" s="150">
        <v>4.4000000000000004</v>
      </c>
      <c r="N479" s="149">
        <v>4</v>
      </c>
      <c r="O479" s="150">
        <v>0.75</v>
      </c>
      <c r="P479" s="149">
        <f>L479+N479</f>
        <v>19</v>
      </c>
      <c r="Q479" s="149">
        <f>SUM(M479,O479)</f>
        <v>5.15</v>
      </c>
      <c r="R479" s="22" t="s">
        <v>2273</v>
      </c>
      <c r="S479" s="22" t="s">
        <v>2548</v>
      </c>
      <c r="T479" s="22" t="s">
        <v>2549</v>
      </c>
      <c r="U479" s="22" t="s">
        <v>37</v>
      </c>
      <c r="V479" s="98">
        <v>39083</v>
      </c>
      <c r="W479" s="8"/>
      <c r="X479" s="7">
        <v>475603390</v>
      </c>
      <c r="Y479" s="59" t="s">
        <v>1653</v>
      </c>
      <c r="Z479" s="22" t="s">
        <v>2550</v>
      </c>
      <c r="AA479" s="22" t="s">
        <v>2551</v>
      </c>
      <c r="AB479" s="99">
        <v>472743835</v>
      </c>
      <c r="AC479" s="31" t="s">
        <v>1653</v>
      </c>
      <c r="AD479" s="7">
        <v>9</v>
      </c>
    </row>
    <row r="480" spans="1:32" s="213" customFormat="1" ht="15" customHeight="1">
      <c r="A480" s="4" t="s">
        <v>29</v>
      </c>
      <c r="B480" s="5">
        <v>8</v>
      </c>
      <c r="C480" s="19">
        <v>9</v>
      </c>
      <c r="D480" s="110" t="s">
        <v>1650</v>
      </c>
      <c r="E480" s="3">
        <v>9031562</v>
      </c>
      <c r="F480" s="3" t="s">
        <v>106</v>
      </c>
      <c r="G480" s="110" t="s">
        <v>1712</v>
      </c>
      <c r="H480" s="110" t="s">
        <v>1203</v>
      </c>
      <c r="I480" s="19">
        <v>1</v>
      </c>
      <c r="J480" s="19"/>
      <c r="K480" s="19">
        <v>0</v>
      </c>
      <c r="L480" s="19">
        <v>13</v>
      </c>
      <c r="M480" s="223">
        <v>3.2</v>
      </c>
      <c r="N480" s="19">
        <v>2</v>
      </c>
      <c r="O480" s="223">
        <v>0.6</v>
      </c>
      <c r="P480" s="19">
        <v>15</v>
      </c>
      <c r="Q480" s="9">
        <v>3.8</v>
      </c>
      <c r="R480" s="110" t="s">
        <v>1713</v>
      </c>
      <c r="S480" s="102" t="s">
        <v>1714</v>
      </c>
      <c r="T480" s="102" t="s">
        <v>1715</v>
      </c>
      <c r="U480" s="110" t="s">
        <v>37</v>
      </c>
      <c r="V480" s="100">
        <v>39083</v>
      </c>
      <c r="W480"/>
      <c r="X480" s="119">
        <v>475511811</v>
      </c>
      <c r="Y480" s="22" t="s">
        <v>1716</v>
      </c>
      <c r="Z480" s="60"/>
      <c r="AA480" s="60"/>
      <c r="AB480" s="101"/>
      <c r="AC480" s="60"/>
      <c r="AD480" s="6"/>
      <c r="AE480" s="214"/>
      <c r="AF480" s="214"/>
    </row>
    <row r="481" spans="1:32" ht="15" customHeight="1">
      <c r="A481" s="8" t="s">
        <v>29</v>
      </c>
      <c r="B481" s="8"/>
      <c r="C481" s="19">
        <v>9</v>
      </c>
      <c r="D481" s="22" t="s">
        <v>2602</v>
      </c>
      <c r="E481" s="8">
        <v>9864940</v>
      </c>
      <c r="F481" s="8" t="s">
        <v>106</v>
      </c>
      <c r="G481" s="22" t="s">
        <v>2619</v>
      </c>
      <c r="H481" s="22" t="s">
        <v>289</v>
      </c>
      <c r="I481" s="149">
        <v>4</v>
      </c>
      <c r="J481" s="149"/>
      <c r="K481" s="147">
        <v>4</v>
      </c>
      <c r="L481" s="149">
        <v>28</v>
      </c>
      <c r="M481" s="150">
        <v>0.39</v>
      </c>
      <c r="N481" s="149">
        <v>5</v>
      </c>
      <c r="O481" s="150">
        <v>0.03</v>
      </c>
      <c r="P481" s="147">
        <f>L481+N481</f>
        <v>33</v>
      </c>
      <c r="Q481" s="150">
        <f>SUM(M481,O481)</f>
        <v>0.42000000000000004</v>
      </c>
      <c r="R481" s="31" t="s">
        <v>2119</v>
      </c>
      <c r="S481" s="22" t="s">
        <v>2620</v>
      </c>
      <c r="T481" s="22" t="s">
        <v>2621</v>
      </c>
      <c r="U481" s="22" t="s">
        <v>76</v>
      </c>
      <c r="V481" s="98">
        <v>38807</v>
      </c>
      <c r="W481" s="16"/>
      <c r="X481" s="7">
        <v>284684959</v>
      </c>
      <c r="Y481" s="59" t="s">
        <v>2607</v>
      </c>
      <c r="Z481" s="22" t="s">
        <v>2622</v>
      </c>
      <c r="AA481" s="22" t="s">
        <v>2623</v>
      </c>
      <c r="AB481" s="99">
        <v>774723197</v>
      </c>
      <c r="AC481" s="31" t="s">
        <v>2624</v>
      </c>
      <c r="AD481" s="7">
        <v>7</v>
      </c>
    </row>
    <row r="482" spans="1:32" ht="15" customHeight="1">
      <c r="A482" s="27" t="s">
        <v>1362</v>
      </c>
      <c r="B482" s="24">
        <v>14</v>
      </c>
      <c r="C482" s="24">
        <v>9</v>
      </c>
      <c r="D482" s="56" t="s">
        <v>1363</v>
      </c>
      <c r="E482" s="24">
        <v>7968327</v>
      </c>
      <c r="F482" s="24" t="s">
        <v>106</v>
      </c>
      <c r="G482" s="56" t="s">
        <v>1195</v>
      </c>
      <c r="H482" s="56" t="s">
        <v>144</v>
      </c>
      <c r="I482" s="153">
        <v>15</v>
      </c>
      <c r="J482" s="153"/>
      <c r="K482" s="153">
        <v>0</v>
      </c>
      <c r="L482" s="155">
        <v>8</v>
      </c>
      <c r="M482" s="221">
        <v>8</v>
      </c>
      <c r="N482" s="155">
        <v>5</v>
      </c>
      <c r="O482" s="221">
        <v>4.5</v>
      </c>
      <c r="P482" s="153">
        <v>13</v>
      </c>
      <c r="Q482" s="149">
        <f>SUM(M482,O482)</f>
        <v>12.5</v>
      </c>
      <c r="R482" s="56" t="s">
        <v>1364</v>
      </c>
      <c r="S482" s="56" t="s">
        <v>1363</v>
      </c>
      <c r="T482" s="56" t="s">
        <v>1365</v>
      </c>
      <c r="U482" s="56" t="s">
        <v>76</v>
      </c>
      <c r="V482" s="94">
        <v>39083</v>
      </c>
      <c r="W482" s="25"/>
      <c r="X482" s="29" t="s">
        <v>1366</v>
      </c>
      <c r="Y482" s="59" t="s">
        <v>1367</v>
      </c>
      <c r="Z482" s="56" t="s">
        <v>1368</v>
      </c>
      <c r="AA482" s="56" t="s">
        <v>1369</v>
      </c>
      <c r="AB482" s="117">
        <v>602145461</v>
      </c>
      <c r="AC482" s="31" t="s">
        <v>1370</v>
      </c>
      <c r="AD482" s="29">
        <v>15</v>
      </c>
    </row>
    <row r="483" spans="1:32">
      <c r="A483" s="24" t="s">
        <v>29</v>
      </c>
      <c r="B483" s="24">
        <v>12</v>
      </c>
      <c r="C483" s="24">
        <v>1</v>
      </c>
      <c r="D483" s="56" t="s">
        <v>1194</v>
      </c>
      <c r="E483" s="24">
        <v>6849315</v>
      </c>
      <c r="F483" s="82" t="s">
        <v>1211</v>
      </c>
      <c r="G483" s="56" t="s">
        <v>1195</v>
      </c>
      <c r="H483" s="56" t="s">
        <v>144</v>
      </c>
      <c r="I483" s="153">
        <v>11</v>
      </c>
      <c r="J483" s="153"/>
      <c r="K483" s="153" t="s">
        <v>1196</v>
      </c>
      <c r="L483" s="153">
        <v>5</v>
      </c>
      <c r="M483" s="161">
        <v>2.76</v>
      </c>
      <c r="N483" s="153">
        <v>12</v>
      </c>
      <c r="O483" s="161">
        <v>0.45600000000000002</v>
      </c>
      <c r="P483" s="153">
        <v>17</v>
      </c>
      <c r="Q483" s="153">
        <v>3.2159999999999997</v>
      </c>
      <c r="R483" s="56" t="s">
        <v>1257</v>
      </c>
      <c r="S483" s="56" t="s">
        <v>1218</v>
      </c>
      <c r="T483" s="56" t="s">
        <v>1258</v>
      </c>
      <c r="U483" s="56" t="s">
        <v>56</v>
      </c>
      <c r="V483" s="94">
        <v>39448</v>
      </c>
      <c r="W483" s="25"/>
      <c r="X483" s="29" t="s">
        <v>1259</v>
      </c>
      <c r="Y483" s="59" t="s">
        <v>1221</v>
      </c>
      <c r="Z483" s="56" t="s">
        <v>1222</v>
      </c>
      <c r="AA483" s="56" t="s">
        <v>1223</v>
      </c>
      <c r="AB483" s="117" t="s">
        <v>1260</v>
      </c>
      <c r="AC483" s="31" t="s">
        <v>1221</v>
      </c>
      <c r="AD483" s="29">
        <v>11</v>
      </c>
    </row>
    <row r="484" spans="1:32">
      <c r="A484" s="19" t="s">
        <v>29</v>
      </c>
      <c r="B484" s="19">
        <v>7</v>
      </c>
      <c r="C484" s="19">
        <v>2</v>
      </c>
      <c r="D484" s="31" t="s">
        <v>1792</v>
      </c>
      <c r="E484" s="19">
        <v>6883390</v>
      </c>
      <c r="F484" s="19" t="s">
        <v>1211</v>
      </c>
      <c r="G484" s="31" t="s">
        <v>1793</v>
      </c>
      <c r="H484" s="31" t="s">
        <v>1794</v>
      </c>
      <c r="I484" s="147">
        <v>27</v>
      </c>
      <c r="J484" s="147"/>
      <c r="K484" s="147"/>
      <c r="L484" s="147">
        <v>4</v>
      </c>
      <c r="M484" s="217">
        <v>3</v>
      </c>
      <c r="N484" s="147">
        <v>3</v>
      </c>
      <c r="O484" s="217">
        <v>0.23</v>
      </c>
      <c r="P484" s="147">
        <v>7</v>
      </c>
      <c r="Q484" s="147">
        <v>3.23</v>
      </c>
      <c r="R484" s="31" t="s">
        <v>1752</v>
      </c>
      <c r="S484" s="31" t="s">
        <v>1795</v>
      </c>
      <c r="T484" s="31" t="s">
        <v>1796</v>
      </c>
      <c r="U484" s="31" t="s">
        <v>37</v>
      </c>
      <c r="V484" s="95">
        <v>41640</v>
      </c>
      <c r="W484" s="31"/>
      <c r="X484" s="46">
        <v>773770285</v>
      </c>
      <c r="Y484" s="59" t="s">
        <v>1797</v>
      </c>
      <c r="Z484" s="31" t="s">
        <v>1798</v>
      </c>
      <c r="AB484" s="120">
        <v>773770285</v>
      </c>
      <c r="AC484" s="31" t="s">
        <v>1797</v>
      </c>
      <c r="AD484" s="61"/>
    </row>
    <row r="485" spans="1:32">
      <c r="A485" s="19" t="s">
        <v>29</v>
      </c>
      <c r="B485" s="19">
        <v>10</v>
      </c>
      <c r="C485" s="19">
        <v>5</v>
      </c>
      <c r="D485" s="31" t="s">
        <v>1945</v>
      </c>
      <c r="E485" s="19">
        <v>9763724</v>
      </c>
      <c r="F485" s="19" t="s">
        <v>1211</v>
      </c>
      <c r="G485" s="31" t="s">
        <v>1955</v>
      </c>
      <c r="H485" s="31" t="s">
        <v>1956</v>
      </c>
      <c r="I485" s="147">
        <v>8</v>
      </c>
      <c r="J485" s="147"/>
      <c r="K485" s="147" t="s">
        <v>84</v>
      </c>
      <c r="L485" s="147">
        <v>3</v>
      </c>
      <c r="M485" s="217">
        <v>2.6</v>
      </c>
      <c r="N485" s="147">
        <v>4</v>
      </c>
      <c r="O485" s="217">
        <v>1.06</v>
      </c>
      <c r="P485" s="147">
        <v>7</v>
      </c>
      <c r="Q485" s="147">
        <v>3.66</v>
      </c>
      <c r="R485" s="31" t="s">
        <v>1957</v>
      </c>
      <c r="S485" s="31" t="s">
        <v>1958</v>
      </c>
      <c r="T485" s="31" t="s">
        <v>1959</v>
      </c>
      <c r="U485" s="31" t="s">
        <v>37</v>
      </c>
      <c r="V485" s="95">
        <v>40909</v>
      </c>
      <c r="W485" s="31"/>
      <c r="X485" s="125">
        <v>773380040</v>
      </c>
      <c r="Y485" s="59" t="s">
        <v>1960</v>
      </c>
      <c r="Z485" s="31" t="s">
        <v>80</v>
      </c>
      <c r="AB485" s="120">
        <v>773380040</v>
      </c>
      <c r="AC485" s="31" t="s">
        <v>1961</v>
      </c>
      <c r="AD485" s="61"/>
    </row>
    <row r="486" spans="1:32" ht="15.75" customHeight="1">
      <c r="A486" s="19" t="s">
        <v>29</v>
      </c>
      <c r="B486" s="19">
        <v>13</v>
      </c>
      <c r="C486" s="19">
        <v>6</v>
      </c>
      <c r="D486" s="31" t="s">
        <v>1996</v>
      </c>
      <c r="E486" s="19">
        <v>3395152</v>
      </c>
      <c r="F486" s="19" t="s">
        <v>1211</v>
      </c>
      <c r="G486" s="31" t="s">
        <v>159</v>
      </c>
      <c r="H486" s="31" t="s">
        <v>160</v>
      </c>
      <c r="I486" s="147">
        <v>8</v>
      </c>
      <c r="J486" s="147"/>
      <c r="K486" s="147"/>
      <c r="L486" s="147">
        <v>9</v>
      </c>
      <c r="M486" s="217">
        <v>2.35</v>
      </c>
      <c r="N486" s="147">
        <v>4</v>
      </c>
      <c r="O486" s="217">
        <v>0.4</v>
      </c>
      <c r="P486" s="147">
        <v>13</v>
      </c>
      <c r="Q486" s="147">
        <v>2.75</v>
      </c>
      <c r="R486" s="31" t="s">
        <v>1744</v>
      </c>
      <c r="S486" s="31" t="s">
        <v>915</v>
      </c>
      <c r="T486" s="31" t="s">
        <v>1997</v>
      </c>
      <c r="U486" s="31" t="s">
        <v>56</v>
      </c>
      <c r="V486" s="95">
        <v>41579</v>
      </c>
      <c r="W486" s="31"/>
      <c r="X486" s="46">
        <v>412336137</v>
      </c>
      <c r="Y486" s="59" t="s">
        <v>917</v>
      </c>
      <c r="Z486" s="31" t="s">
        <v>118</v>
      </c>
      <c r="AB486" s="120">
        <v>412336137</v>
      </c>
      <c r="AC486" s="31" t="s">
        <v>1998</v>
      </c>
      <c r="AD486" s="61"/>
    </row>
    <row r="487" spans="1:32" ht="15" customHeight="1">
      <c r="A487" s="19" t="s">
        <v>29</v>
      </c>
      <c r="B487" s="19">
        <v>9</v>
      </c>
      <c r="C487" s="19">
        <v>7</v>
      </c>
      <c r="D487" s="31" t="s">
        <v>732</v>
      </c>
      <c r="E487" s="19">
        <v>8217675</v>
      </c>
      <c r="F487" s="19" t="s">
        <v>1211</v>
      </c>
      <c r="G487" s="31" t="s">
        <v>1955</v>
      </c>
      <c r="H487" s="31" t="s">
        <v>1751</v>
      </c>
      <c r="I487" s="147">
        <v>4</v>
      </c>
      <c r="J487" s="147"/>
      <c r="K487" s="147">
        <v>4</v>
      </c>
      <c r="L487" s="147">
        <v>6</v>
      </c>
      <c r="M487" s="217">
        <v>2.7</v>
      </c>
      <c r="N487" s="147">
        <v>6</v>
      </c>
      <c r="O487" s="217">
        <v>0.45</v>
      </c>
      <c r="P487" s="147">
        <v>12</v>
      </c>
      <c r="Q487" s="149">
        <f>SUM(M487,O487)</f>
        <v>3.1500000000000004</v>
      </c>
      <c r="R487" s="31" t="s">
        <v>1957</v>
      </c>
      <c r="S487" s="31" t="s">
        <v>2050</v>
      </c>
      <c r="T487" s="31" t="s">
        <v>2053</v>
      </c>
      <c r="U487" s="31" t="s">
        <v>111</v>
      </c>
      <c r="V487" s="95">
        <v>39083</v>
      </c>
      <c r="W487" s="31"/>
      <c r="X487" s="46">
        <v>417530813</v>
      </c>
      <c r="Y487" s="59" t="s">
        <v>737</v>
      </c>
      <c r="Z487" s="31" t="s">
        <v>2054</v>
      </c>
      <c r="AA487" s="92"/>
      <c r="AB487" s="120">
        <v>775713931</v>
      </c>
      <c r="AC487" s="31" t="s">
        <v>2052</v>
      </c>
      <c r="AD487" s="61"/>
    </row>
    <row r="488" spans="1:32" ht="15" customHeight="1">
      <c r="A488" s="19" t="s">
        <v>29</v>
      </c>
      <c r="B488" s="170">
        <v>1</v>
      </c>
      <c r="C488" s="170">
        <v>8</v>
      </c>
      <c r="D488" s="171" t="s">
        <v>1363</v>
      </c>
      <c r="E488" s="170">
        <v>5291489</v>
      </c>
      <c r="F488" s="176" t="s">
        <v>1211</v>
      </c>
      <c r="G488" s="172" t="s">
        <v>1195</v>
      </c>
      <c r="H488" s="172" t="s">
        <v>144</v>
      </c>
      <c r="I488" s="147">
        <v>5</v>
      </c>
      <c r="J488" s="147"/>
      <c r="K488" s="147"/>
      <c r="L488" s="147">
        <v>1</v>
      </c>
      <c r="M488" s="217">
        <v>1</v>
      </c>
      <c r="N488" s="147">
        <v>3</v>
      </c>
      <c r="O488" s="217">
        <v>0.25</v>
      </c>
      <c r="P488" s="147">
        <f>L488+N488</f>
        <v>4</v>
      </c>
      <c r="Q488" s="147">
        <f>M488+O488</f>
        <v>1.25</v>
      </c>
      <c r="R488" s="172" t="s">
        <v>1257</v>
      </c>
      <c r="S488" s="172" t="s">
        <v>1719</v>
      </c>
      <c r="T488" s="172" t="s">
        <v>1720</v>
      </c>
      <c r="U488" s="172" t="s">
        <v>76</v>
      </c>
      <c r="V488" s="173">
        <v>39083</v>
      </c>
      <c r="W488" s="172"/>
      <c r="X488" s="197" t="s">
        <v>1721</v>
      </c>
      <c r="Y488" s="59" t="s">
        <v>1722</v>
      </c>
      <c r="Z488" s="201" t="s">
        <v>1582</v>
      </c>
      <c r="AA488" s="172" t="s">
        <v>1583</v>
      </c>
      <c r="AB488" s="193">
        <v>602378312</v>
      </c>
      <c r="AC488" s="31" t="s">
        <v>1581</v>
      </c>
      <c r="AD488" s="197">
        <v>2</v>
      </c>
    </row>
    <row r="489" spans="1:32" ht="15" customHeight="1">
      <c r="A489" s="8" t="s">
        <v>29</v>
      </c>
      <c r="B489" s="8">
        <v>5</v>
      </c>
      <c r="C489" s="8">
        <v>1</v>
      </c>
      <c r="D489" s="22" t="s">
        <v>74</v>
      </c>
      <c r="E489" s="8">
        <v>3964750</v>
      </c>
      <c r="F489" s="8" t="s">
        <v>31</v>
      </c>
      <c r="G489" s="56" t="s">
        <v>53</v>
      </c>
      <c r="H489" s="56" t="s">
        <v>93</v>
      </c>
      <c r="I489" s="149">
        <v>0</v>
      </c>
      <c r="J489" s="149">
        <v>2</v>
      </c>
      <c r="K489" s="149">
        <v>0</v>
      </c>
      <c r="L489" s="149">
        <v>3</v>
      </c>
      <c r="M489" s="150">
        <v>0.6</v>
      </c>
      <c r="N489" s="149">
        <v>1</v>
      </c>
      <c r="O489" s="150">
        <v>0.1</v>
      </c>
      <c r="P489" s="149">
        <f>L489+N489</f>
        <v>4</v>
      </c>
      <c r="Q489" s="149">
        <f t="shared" ref="Q489:Q497" si="43">SUM(M489,O489)</f>
        <v>0.7</v>
      </c>
      <c r="R489" s="22" t="s">
        <v>2119</v>
      </c>
      <c r="S489" s="22" t="s">
        <v>2657</v>
      </c>
      <c r="T489" s="139" t="s">
        <v>2646</v>
      </c>
      <c r="U489" s="56" t="s">
        <v>76</v>
      </c>
      <c r="V489" s="94">
        <v>39448</v>
      </c>
      <c r="W489" s="22"/>
      <c r="X489" s="7">
        <v>777588855</v>
      </c>
      <c r="Y489" s="59" t="s">
        <v>1083</v>
      </c>
      <c r="Z489" s="22" t="s">
        <v>1084</v>
      </c>
      <c r="AA489" s="22" t="s">
        <v>263</v>
      </c>
      <c r="AB489" s="99">
        <v>777704221</v>
      </c>
      <c r="AC489" s="31" t="s">
        <v>1083</v>
      </c>
      <c r="AD489" s="7">
        <v>7</v>
      </c>
    </row>
    <row r="490" spans="1:32" ht="15" customHeight="1">
      <c r="A490" s="17" t="s">
        <v>29</v>
      </c>
      <c r="B490" s="3">
        <v>5</v>
      </c>
      <c r="C490" s="3">
        <v>1</v>
      </c>
      <c r="D490" s="110" t="s">
        <v>120</v>
      </c>
      <c r="E490" s="3">
        <v>9558522</v>
      </c>
      <c r="F490" s="88" t="s">
        <v>31</v>
      </c>
      <c r="G490" s="110" t="s">
        <v>121</v>
      </c>
      <c r="H490" s="110" t="s">
        <v>93</v>
      </c>
      <c r="I490" s="147">
        <v>0</v>
      </c>
      <c r="J490" s="153">
        <v>3</v>
      </c>
      <c r="K490" s="153">
        <v>0</v>
      </c>
      <c r="L490" s="153">
        <v>4</v>
      </c>
      <c r="M490" s="161">
        <v>1.75</v>
      </c>
      <c r="N490" s="153">
        <v>1</v>
      </c>
      <c r="O490" s="161">
        <v>0.25</v>
      </c>
      <c r="P490" s="153">
        <f t="shared" ref="P490:P496" si="44">SUM(L490,N490)</f>
        <v>5</v>
      </c>
      <c r="Q490" s="149">
        <f t="shared" si="43"/>
        <v>2</v>
      </c>
      <c r="R490" s="57" t="s">
        <v>108</v>
      </c>
      <c r="S490" s="57" t="s">
        <v>122</v>
      </c>
      <c r="T490" s="57" t="s">
        <v>123</v>
      </c>
      <c r="U490" s="110" t="s">
        <v>102</v>
      </c>
      <c r="V490" s="100">
        <v>40391</v>
      </c>
      <c r="W490" s="28"/>
      <c r="X490" s="102" t="s">
        <v>124</v>
      </c>
      <c r="Y490" s="59" t="s">
        <v>125</v>
      </c>
      <c r="Z490" s="110" t="s">
        <v>126</v>
      </c>
      <c r="AA490" s="110" t="s">
        <v>127</v>
      </c>
      <c r="AB490" s="119" t="s">
        <v>124</v>
      </c>
      <c r="AC490" s="31" t="s">
        <v>125</v>
      </c>
      <c r="AD490" s="102">
        <v>6</v>
      </c>
    </row>
    <row r="491" spans="1:32">
      <c r="A491" s="24" t="s">
        <v>29</v>
      </c>
      <c r="B491" s="24">
        <v>5</v>
      </c>
      <c r="C491" s="24">
        <v>1</v>
      </c>
      <c r="D491" s="56" t="s">
        <v>30</v>
      </c>
      <c r="E491" s="24">
        <v>7938610</v>
      </c>
      <c r="F491" s="24" t="s">
        <v>31</v>
      </c>
      <c r="G491" s="56" t="s">
        <v>32</v>
      </c>
      <c r="H491" s="56" t="s">
        <v>33</v>
      </c>
      <c r="I491" s="153">
        <v>0</v>
      </c>
      <c r="J491" s="153">
        <v>16</v>
      </c>
      <c r="K491" s="153">
        <v>0</v>
      </c>
      <c r="L491" s="153">
        <v>19</v>
      </c>
      <c r="M491" s="161">
        <v>17.3</v>
      </c>
      <c r="N491" s="153">
        <v>8</v>
      </c>
      <c r="O491" s="161">
        <v>2.8</v>
      </c>
      <c r="P491" s="153">
        <f t="shared" si="44"/>
        <v>27</v>
      </c>
      <c r="Q491" s="153">
        <f t="shared" si="43"/>
        <v>20.100000000000001</v>
      </c>
      <c r="R491" s="56" t="s">
        <v>34</v>
      </c>
      <c r="S491" s="56" t="s">
        <v>35</v>
      </c>
      <c r="T491" s="56" t="s">
        <v>36</v>
      </c>
      <c r="U491" s="56" t="s">
        <v>37</v>
      </c>
      <c r="V491" s="93">
        <v>39083</v>
      </c>
      <c r="W491" s="24"/>
      <c r="X491" s="29">
        <v>723123050</v>
      </c>
      <c r="Y491" s="59" t="s">
        <v>38</v>
      </c>
      <c r="Z491" s="56" t="s">
        <v>39</v>
      </c>
      <c r="AA491" s="56" t="s">
        <v>40</v>
      </c>
      <c r="AB491" s="117">
        <v>724588257</v>
      </c>
      <c r="AC491" s="31" t="s">
        <v>41</v>
      </c>
      <c r="AD491" s="7">
        <v>16</v>
      </c>
    </row>
    <row r="492" spans="1:32" ht="15" customHeight="1">
      <c r="A492" s="8" t="s">
        <v>29</v>
      </c>
      <c r="B492" s="17">
        <v>5</v>
      </c>
      <c r="C492" s="17">
        <v>1</v>
      </c>
      <c r="D492" s="22" t="s">
        <v>61</v>
      </c>
      <c r="E492" s="8">
        <v>2069270</v>
      </c>
      <c r="F492" s="8" t="s">
        <v>31</v>
      </c>
      <c r="G492" s="22" t="s">
        <v>62</v>
      </c>
      <c r="H492" s="22" t="s">
        <v>44</v>
      </c>
      <c r="I492" s="148">
        <v>0</v>
      </c>
      <c r="J492" s="148">
        <v>4</v>
      </c>
      <c r="K492" s="148">
        <v>0</v>
      </c>
      <c r="L492" s="149">
        <v>4</v>
      </c>
      <c r="M492" s="150">
        <v>3.15</v>
      </c>
      <c r="N492" s="149">
        <v>1</v>
      </c>
      <c r="O492" s="150">
        <v>1</v>
      </c>
      <c r="P492" s="149">
        <f t="shared" si="44"/>
        <v>5</v>
      </c>
      <c r="Q492" s="149">
        <f t="shared" si="43"/>
        <v>4.1500000000000004</v>
      </c>
      <c r="R492" s="22" t="s">
        <v>45</v>
      </c>
      <c r="S492" s="22" t="s">
        <v>63</v>
      </c>
      <c r="T492" s="22" t="s">
        <v>64</v>
      </c>
      <c r="U492" s="22" t="s">
        <v>65</v>
      </c>
      <c r="V492" s="98">
        <v>39083</v>
      </c>
      <c r="W492" s="16"/>
      <c r="X492" s="7" t="s">
        <v>66</v>
      </c>
      <c r="Y492" s="59" t="s">
        <v>67</v>
      </c>
      <c r="Z492" s="22" t="s">
        <v>68</v>
      </c>
      <c r="AA492" s="22" t="s">
        <v>69</v>
      </c>
      <c r="AB492" s="99">
        <v>602109928</v>
      </c>
      <c r="AC492" s="31" t="s">
        <v>70</v>
      </c>
      <c r="AD492" s="7">
        <v>4</v>
      </c>
    </row>
    <row r="493" spans="1:32" ht="15" customHeight="1">
      <c r="A493" s="8" t="s">
        <v>71</v>
      </c>
      <c r="B493" s="8">
        <v>5</v>
      </c>
      <c r="C493" s="8">
        <v>1</v>
      </c>
      <c r="D493" s="22" t="s">
        <v>72</v>
      </c>
      <c r="E493" s="24">
        <v>4302274</v>
      </c>
      <c r="F493" s="8" t="s">
        <v>31</v>
      </c>
      <c r="G493" s="22" t="s">
        <v>53</v>
      </c>
      <c r="H493" s="22" t="s">
        <v>73</v>
      </c>
      <c r="I493" s="148">
        <v>0</v>
      </c>
      <c r="J493" s="148">
        <v>2</v>
      </c>
      <c r="K493" s="148">
        <v>0</v>
      </c>
      <c r="L493" s="149">
        <v>3</v>
      </c>
      <c r="M493" s="150">
        <v>0.6</v>
      </c>
      <c r="N493" s="149">
        <v>2</v>
      </c>
      <c r="O493" s="150">
        <v>0.2</v>
      </c>
      <c r="P493" s="149">
        <f t="shared" si="44"/>
        <v>5</v>
      </c>
      <c r="Q493" s="149">
        <f t="shared" si="43"/>
        <v>0.8</v>
      </c>
      <c r="R493" s="22" t="s">
        <v>45</v>
      </c>
      <c r="S493" s="22" t="s">
        <v>2657</v>
      </c>
      <c r="T493" s="22" t="s">
        <v>75</v>
      </c>
      <c r="U493" s="22" t="s">
        <v>76</v>
      </c>
      <c r="V493" s="98">
        <v>41016</v>
      </c>
      <c r="W493" s="16"/>
      <c r="X493" s="7" t="s">
        <v>77</v>
      </c>
      <c r="Y493" s="59" t="s">
        <v>78</v>
      </c>
      <c r="Z493" s="22" t="s">
        <v>79</v>
      </c>
      <c r="AA493" s="22" t="s">
        <v>80</v>
      </c>
      <c r="AB493" s="99" t="s">
        <v>77</v>
      </c>
      <c r="AC493" s="31" t="s">
        <v>81</v>
      </c>
      <c r="AD493" s="7">
        <v>25</v>
      </c>
      <c r="AE493" s="59"/>
    </row>
    <row r="494" spans="1:32" ht="15" customHeight="1">
      <c r="A494" s="8" t="s">
        <v>29</v>
      </c>
      <c r="B494" s="17">
        <v>5</v>
      </c>
      <c r="C494" s="17">
        <v>1</v>
      </c>
      <c r="D494" s="22" t="s">
        <v>82</v>
      </c>
      <c r="E494" s="8">
        <v>4709041</v>
      </c>
      <c r="F494" s="8" t="s">
        <v>31</v>
      </c>
      <c r="G494" s="22" t="s">
        <v>83</v>
      </c>
      <c r="H494" s="139" t="s">
        <v>2698</v>
      </c>
      <c r="I494" s="148">
        <v>0</v>
      </c>
      <c r="J494" s="148">
        <v>2</v>
      </c>
      <c r="K494" s="148">
        <v>0</v>
      </c>
      <c r="L494" s="149">
        <v>6</v>
      </c>
      <c r="M494" s="150">
        <v>3.13</v>
      </c>
      <c r="N494" s="149">
        <v>3</v>
      </c>
      <c r="O494" s="150">
        <v>0.53</v>
      </c>
      <c r="P494" s="149">
        <f t="shared" si="44"/>
        <v>9</v>
      </c>
      <c r="Q494" s="149">
        <f t="shared" si="43"/>
        <v>3.66</v>
      </c>
      <c r="R494" s="22" t="s">
        <v>45</v>
      </c>
      <c r="S494" s="22" t="s">
        <v>85</v>
      </c>
      <c r="T494" s="22" t="s">
        <v>86</v>
      </c>
      <c r="U494" s="22" t="s">
        <v>56</v>
      </c>
      <c r="V494" s="98">
        <v>41153</v>
      </c>
      <c r="W494" s="16"/>
      <c r="X494" s="7">
        <v>736482256</v>
      </c>
      <c r="Y494" s="59" t="s">
        <v>87</v>
      </c>
      <c r="Z494" s="22" t="s">
        <v>88</v>
      </c>
      <c r="AA494" s="22" t="s">
        <v>89</v>
      </c>
      <c r="AB494" s="99">
        <v>736482254</v>
      </c>
      <c r="AC494" s="31" t="s">
        <v>90</v>
      </c>
      <c r="AD494" s="7">
        <v>2</v>
      </c>
    </row>
    <row r="495" spans="1:32" s="43" customFormat="1" ht="15" customHeight="1">
      <c r="A495" s="24" t="s">
        <v>29</v>
      </c>
      <c r="B495" s="24">
        <v>5</v>
      </c>
      <c r="C495" s="24">
        <v>1</v>
      </c>
      <c r="D495" s="56" t="s">
        <v>99</v>
      </c>
      <c r="E495" s="24">
        <v>6803645</v>
      </c>
      <c r="F495" s="24" t="s">
        <v>31</v>
      </c>
      <c r="G495" s="56" t="s">
        <v>100</v>
      </c>
      <c r="H495" s="56" t="s">
        <v>44</v>
      </c>
      <c r="I495" s="153">
        <v>0</v>
      </c>
      <c r="J495" s="153">
        <v>12</v>
      </c>
      <c r="K495" s="153"/>
      <c r="L495" s="153">
        <v>7</v>
      </c>
      <c r="M495" s="161">
        <v>6.5</v>
      </c>
      <c r="N495" s="153">
        <v>2</v>
      </c>
      <c r="O495" s="161">
        <v>0.8</v>
      </c>
      <c r="P495" s="153">
        <f t="shared" si="44"/>
        <v>9</v>
      </c>
      <c r="Q495" s="153">
        <f t="shared" si="43"/>
        <v>7.3</v>
      </c>
      <c r="R495" s="56" t="s">
        <v>45</v>
      </c>
      <c r="S495" s="56" t="s">
        <v>99</v>
      </c>
      <c r="T495" s="56" t="s">
        <v>101</v>
      </c>
      <c r="U495" s="56" t="s">
        <v>102</v>
      </c>
      <c r="V495" s="93">
        <v>40101</v>
      </c>
      <c r="W495" s="24"/>
      <c r="X495" s="29">
        <v>605769962</v>
      </c>
      <c r="Y495" s="59" t="s">
        <v>103</v>
      </c>
      <c r="Z495" s="56" t="s">
        <v>104</v>
      </c>
      <c r="AA495" s="56" t="s">
        <v>80</v>
      </c>
      <c r="AB495" s="117">
        <v>605769962</v>
      </c>
      <c r="AC495" s="31" t="s">
        <v>103</v>
      </c>
      <c r="AD495" s="7">
        <v>40</v>
      </c>
    </row>
    <row r="496" spans="1:32" ht="15" customHeight="1">
      <c r="A496" s="8" t="s">
        <v>29</v>
      </c>
      <c r="B496" s="17">
        <v>5</v>
      </c>
      <c r="C496" s="17">
        <v>1</v>
      </c>
      <c r="D496" s="22" t="s">
        <v>91</v>
      </c>
      <c r="E496" s="8">
        <v>9873560</v>
      </c>
      <c r="F496" s="8" t="s">
        <v>31</v>
      </c>
      <c r="G496" s="22" t="s">
        <v>92</v>
      </c>
      <c r="H496" s="22" t="s">
        <v>93</v>
      </c>
      <c r="I496" s="148">
        <v>0</v>
      </c>
      <c r="J496" s="148">
        <v>3</v>
      </c>
      <c r="K496" s="148">
        <v>0</v>
      </c>
      <c r="L496" s="149">
        <v>3</v>
      </c>
      <c r="M496" s="150">
        <v>2.75</v>
      </c>
      <c r="N496" s="149">
        <v>4</v>
      </c>
      <c r="O496" s="150">
        <v>0.55000000000000004</v>
      </c>
      <c r="P496" s="149">
        <f t="shared" si="44"/>
        <v>7</v>
      </c>
      <c r="Q496" s="149">
        <f t="shared" si="43"/>
        <v>3.3</v>
      </c>
      <c r="R496" s="22" t="s">
        <v>45</v>
      </c>
      <c r="S496" s="22" t="s">
        <v>91</v>
      </c>
      <c r="T496" s="22" t="s">
        <v>94</v>
      </c>
      <c r="U496" s="22" t="s">
        <v>56</v>
      </c>
      <c r="V496" s="98">
        <v>39814</v>
      </c>
      <c r="W496" s="16"/>
      <c r="X496" s="7">
        <v>412582878</v>
      </c>
      <c r="Y496" s="59" t="s">
        <v>95</v>
      </c>
      <c r="Z496" s="22" t="s">
        <v>96</v>
      </c>
      <c r="AA496" s="22" t="s">
        <v>97</v>
      </c>
      <c r="AB496" s="99">
        <v>606552899</v>
      </c>
      <c r="AC496" s="31" t="s">
        <v>98</v>
      </c>
      <c r="AD496" s="7">
        <v>4</v>
      </c>
      <c r="AE496" s="56"/>
      <c r="AF496" s="56"/>
    </row>
    <row r="497" spans="1:32">
      <c r="A497" s="19" t="s">
        <v>29</v>
      </c>
      <c r="B497" s="19">
        <v>5</v>
      </c>
      <c r="C497" s="19">
        <v>1</v>
      </c>
      <c r="D497" s="31" t="s">
        <v>186</v>
      </c>
      <c r="E497" s="19">
        <v>2527440</v>
      </c>
      <c r="F497" s="19" t="s">
        <v>31</v>
      </c>
      <c r="G497" s="31" t="s">
        <v>1741</v>
      </c>
      <c r="H497" s="31" t="s">
        <v>93</v>
      </c>
      <c r="I497" s="147">
        <v>0</v>
      </c>
      <c r="J497" s="147">
        <v>5</v>
      </c>
      <c r="K497" s="147" t="s">
        <v>84</v>
      </c>
      <c r="L497" s="147">
        <v>7</v>
      </c>
      <c r="M497" s="217">
        <v>3.12</v>
      </c>
      <c r="N497" s="147">
        <v>2</v>
      </c>
      <c r="O497" s="217">
        <v>0.3</v>
      </c>
      <c r="P497" s="147">
        <v>9</v>
      </c>
      <c r="Q497" s="149">
        <f t="shared" si="43"/>
        <v>3.42</v>
      </c>
      <c r="R497" s="31" t="s">
        <v>1742</v>
      </c>
      <c r="S497" s="31" t="s">
        <v>186</v>
      </c>
      <c r="T497" s="31" t="s">
        <v>188</v>
      </c>
      <c r="U497" s="31" t="s">
        <v>111</v>
      </c>
      <c r="V497" s="95">
        <v>41275</v>
      </c>
      <c r="W497" s="31"/>
      <c r="X497" s="46">
        <v>412582602</v>
      </c>
      <c r="Y497" s="59" t="s">
        <v>189</v>
      </c>
      <c r="Z497" s="31" t="s">
        <v>89</v>
      </c>
      <c r="AB497" s="120">
        <v>724092351</v>
      </c>
      <c r="AC497" s="31" t="s">
        <v>189</v>
      </c>
      <c r="AD497" s="61"/>
    </row>
    <row r="498" spans="1:32" ht="15" customHeight="1">
      <c r="A498" s="19" t="s">
        <v>29</v>
      </c>
      <c r="B498" s="19">
        <v>5</v>
      </c>
      <c r="C498" s="19">
        <v>1</v>
      </c>
      <c r="D498" s="31" t="s">
        <v>1212</v>
      </c>
      <c r="E498" s="19">
        <v>9100031</v>
      </c>
      <c r="F498" s="19" t="s">
        <v>31</v>
      </c>
      <c r="G498" s="31" t="s">
        <v>1743</v>
      </c>
      <c r="H498" s="31" t="s">
        <v>153</v>
      </c>
      <c r="I498" s="147">
        <v>0</v>
      </c>
      <c r="J498" s="147">
        <v>2</v>
      </c>
      <c r="K498" s="147" t="s">
        <v>84</v>
      </c>
      <c r="L498" s="147">
        <v>3</v>
      </c>
      <c r="M498" s="217">
        <v>1.62</v>
      </c>
      <c r="N498" s="147">
        <v>4</v>
      </c>
      <c r="O498" s="217">
        <v>0.4</v>
      </c>
      <c r="P498" s="147">
        <v>7</v>
      </c>
      <c r="Q498" s="147">
        <v>2.02</v>
      </c>
      <c r="R498" s="31" t="s">
        <v>1742</v>
      </c>
      <c r="S498" s="31" t="s">
        <v>2655</v>
      </c>
      <c r="T498" s="31" t="s">
        <v>1264</v>
      </c>
      <c r="U498" s="31" t="s">
        <v>37</v>
      </c>
      <c r="V498" s="95">
        <v>39083</v>
      </c>
      <c r="W498" s="31"/>
      <c r="X498" s="46" t="s">
        <v>1265</v>
      </c>
      <c r="Y498" s="59" t="s">
        <v>1266</v>
      </c>
      <c r="Z498" s="31" t="s">
        <v>1268</v>
      </c>
      <c r="AB498" s="120">
        <v>774775709</v>
      </c>
      <c r="AC498" s="31" t="s">
        <v>1269</v>
      </c>
      <c r="AD498" s="61"/>
      <c r="AE498" s="1"/>
      <c r="AF498" s="1"/>
    </row>
    <row r="499" spans="1:32">
      <c r="A499" s="3" t="s">
        <v>29</v>
      </c>
      <c r="B499" s="3">
        <v>12</v>
      </c>
      <c r="C499" s="3">
        <v>1</v>
      </c>
      <c r="D499" s="59" t="s">
        <v>1207</v>
      </c>
      <c r="E499" s="37">
        <v>7674174</v>
      </c>
      <c r="F499" s="82" t="s">
        <v>31</v>
      </c>
      <c r="G499" s="59" t="s">
        <v>2039</v>
      </c>
      <c r="H499" s="59" t="s">
        <v>1794</v>
      </c>
      <c r="I499" s="147">
        <v>0</v>
      </c>
      <c r="J499" s="147">
        <v>4</v>
      </c>
      <c r="K499" s="147">
        <v>0</v>
      </c>
      <c r="L499" s="147">
        <v>5</v>
      </c>
      <c r="M499" s="217">
        <v>4.25</v>
      </c>
      <c r="N499" s="147">
        <v>1</v>
      </c>
      <c r="O499" s="217">
        <v>0.14000000000000001</v>
      </c>
      <c r="P499" s="147">
        <f>L499+N499</f>
        <v>6</v>
      </c>
      <c r="Q499" s="150">
        <f>SUM(M499,O499)</f>
        <v>4.3899999999999997</v>
      </c>
      <c r="R499" s="59" t="s">
        <v>2176</v>
      </c>
      <c r="S499" s="59" t="s">
        <v>2178</v>
      </c>
      <c r="T499" s="59" t="s">
        <v>2179</v>
      </c>
      <c r="U499" s="59" t="s">
        <v>37</v>
      </c>
      <c r="V499" s="93">
        <v>39083</v>
      </c>
      <c r="W499" s="37"/>
      <c r="X499" s="61">
        <v>412510660</v>
      </c>
      <c r="Y499" s="59" t="s">
        <v>2180</v>
      </c>
      <c r="Z499" s="59" t="s">
        <v>2181</v>
      </c>
      <c r="AA499" s="59" t="s">
        <v>2182</v>
      </c>
      <c r="AB499" s="118">
        <v>412510660</v>
      </c>
      <c r="AC499" s="31" t="s">
        <v>2180</v>
      </c>
      <c r="AD499" s="61">
        <v>5</v>
      </c>
    </row>
    <row r="500" spans="1:32" s="43" customFormat="1">
      <c r="A500" s="8" t="s">
        <v>29</v>
      </c>
      <c r="B500" s="8">
        <v>12</v>
      </c>
      <c r="C500" s="8">
        <v>1</v>
      </c>
      <c r="D500" s="22" t="s">
        <v>74</v>
      </c>
      <c r="E500" s="24">
        <v>3326242</v>
      </c>
      <c r="F500" s="8" t="s">
        <v>31</v>
      </c>
      <c r="G500" s="22" t="s">
        <v>32</v>
      </c>
      <c r="H500" s="22" t="s">
        <v>44</v>
      </c>
      <c r="I500" s="149">
        <v>0</v>
      </c>
      <c r="J500" s="149">
        <v>1</v>
      </c>
      <c r="K500" s="149">
        <v>30</v>
      </c>
      <c r="L500" s="149">
        <v>2</v>
      </c>
      <c r="M500" s="150">
        <v>0.35</v>
      </c>
      <c r="N500" s="149">
        <v>1</v>
      </c>
      <c r="O500" s="150">
        <v>0.1</v>
      </c>
      <c r="P500" s="149">
        <f>L500+N500</f>
        <v>3</v>
      </c>
      <c r="Q500" s="149">
        <f>SUM(M500,O500)</f>
        <v>0.44999999999999996</v>
      </c>
      <c r="R500" s="22" t="s">
        <v>2185</v>
      </c>
      <c r="S500" s="22" t="s">
        <v>2657</v>
      </c>
      <c r="T500" s="22" t="s">
        <v>2189</v>
      </c>
      <c r="U500" s="22" t="s">
        <v>76</v>
      </c>
      <c r="V500" s="94">
        <v>39448</v>
      </c>
      <c r="W500" s="22"/>
      <c r="X500" s="7" t="s">
        <v>1082</v>
      </c>
      <c r="Y500" s="59" t="s">
        <v>1083</v>
      </c>
      <c r="Z500" s="22" t="s">
        <v>1084</v>
      </c>
      <c r="AA500" s="22" t="s">
        <v>263</v>
      </c>
      <c r="AB500" s="99">
        <v>777704221</v>
      </c>
      <c r="AC500" s="31" t="s">
        <v>1083</v>
      </c>
      <c r="AD500" s="7">
        <v>80</v>
      </c>
    </row>
    <row r="501" spans="1:32" ht="15" customHeight="1">
      <c r="A501" s="24" t="s">
        <v>29</v>
      </c>
      <c r="B501" s="24">
        <v>12</v>
      </c>
      <c r="C501" s="24">
        <v>1</v>
      </c>
      <c r="D501" s="56" t="s">
        <v>1212</v>
      </c>
      <c r="E501" s="24">
        <v>1066948</v>
      </c>
      <c r="F501" s="82" t="s">
        <v>31</v>
      </c>
      <c r="G501" s="56" t="s">
        <v>1213</v>
      </c>
      <c r="H501" s="56" t="s">
        <v>144</v>
      </c>
      <c r="I501" s="147">
        <v>0</v>
      </c>
      <c r="J501" s="153">
        <v>2</v>
      </c>
      <c r="K501" s="153">
        <v>10</v>
      </c>
      <c r="L501" s="153">
        <v>7</v>
      </c>
      <c r="M501" s="161">
        <v>2.35</v>
      </c>
      <c r="N501" s="153">
        <v>4</v>
      </c>
      <c r="O501" s="161">
        <v>0.8</v>
      </c>
      <c r="P501" s="153">
        <v>11</v>
      </c>
      <c r="Q501" s="153">
        <v>3.1500000000000004</v>
      </c>
      <c r="R501" s="56" t="s">
        <v>1261</v>
      </c>
      <c r="S501" s="56" t="s">
        <v>2655</v>
      </c>
      <c r="T501" s="56" t="s">
        <v>1264</v>
      </c>
      <c r="U501" s="56" t="s">
        <v>37</v>
      </c>
      <c r="V501" s="94">
        <v>39083</v>
      </c>
      <c r="W501" s="25"/>
      <c r="X501" s="29" t="s">
        <v>1265</v>
      </c>
      <c r="Y501" s="59" t="s">
        <v>1266</v>
      </c>
      <c r="Z501" s="56" t="s">
        <v>1267</v>
      </c>
      <c r="AA501" s="56" t="s">
        <v>1268</v>
      </c>
      <c r="AB501" s="117">
        <v>774775709</v>
      </c>
      <c r="AC501" s="31" t="s">
        <v>1269</v>
      </c>
      <c r="AD501" s="29">
        <v>10</v>
      </c>
    </row>
    <row r="502" spans="1:32" ht="15" customHeight="1">
      <c r="A502" s="8" t="s">
        <v>29</v>
      </c>
      <c r="B502" s="8">
        <v>15</v>
      </c>
      <c r="C502" s="8">
        <v>2</v>
      </c>
      <c r="D502" s="22" t="s">
        <v>192</v>
      </c>
      <c r="E502" s="8">
        <v>1292895</v>
      </c>
      <c r="F502" s="81" t="s">
        <v>31</v>
      </c>
      <c r="G502" s="22" t="s">
        <v>193</v>
      </c>
      <c r="H502" s="22" t="s">
        <v>194</v>
      </c>
      <c r="I502" s="148">
        <v>0</v>
      </c>
      <c r="J502" s="148">
        <v>9</v>
      </c>
      <c r="K502" s="148">
        <v>0</v>
      </c>
      <c r="L502" s="149">
        <v>10</v>
      </c>
      <c r="M502" s="150">
        <v>9.5</v>
      </c>
      <c r="N502" s="149">
        <v>1</v>
      </c>
      <c r="O502" s="150">
        <v>0.7</v>
      </c>
      <c r="P502" s="149">
        <f t="shared" ref="P502:Q509" si="45">SUM(L502,N502)</f>
        <v>11</v>
      </c>
      <c r="Q502" s="149">
        <f t="shared" si="45"/>
        <v>10.199999999999999</v>
      </c>
      <c r="R502" s="51" t="s">
        <v>34</v>
      </c>
      <c r="S502" s="22" t="s">
        <v>195</v>
      </c>
      <c r="T502" s="22" t="s">
        <v>196</v>
      </c>
      <c r="U502" s="22" t="s">
        <v>37</v>
      </c>
      <c r="V502" s="98">
        <v>39083</v>
      </c>
      <c r="W502" s="16"/>
      <c r="X502" s="7">
        <v>474332816</v>
      </c>
      <c r="Y502" s="59" t="s">
        <v>197</v>
      </c>
      <c r="Z502" s="22" t="s">
        <v>198</v>
      </c>
      <c r="AA502" s="22" t="s">
        <v>199</v>
      </c>
      <c r="AB502" s="99">
        <v>606156714</v>
      </c>
      <c r="AC502" s="31" t="s">
        <v>200</v>
      </c>
      <c r="AD502" s="7">
        <v>9</v>
      </c>
    </row>
    <row r="503" spans="1:32">
      <c r="A503" s="19" t="s">
        <v>29</v>
      </c>
      <c r="B503" s="19">
        <v>15</v>
      </c>
      <c r="C503" s="19">
        <v>2</v>
      </c>
      <c r="D503" s="31" t="s">
        <v>208</v>
      </c>
      <c r="E503" s="19">
        <v>3353273</v>
      </c>
      <c r="F503" s="19" t="s">
        <v>31</v>
      </c>
      <c r="G503" s="31" t="s">
        <v>209</v>
      </c>
      <c r="H503" s="31" t="s">
        <v>203</v>
      </c>
      <c r="I503" s="147">
        <v>0</v>
      </c>
      <c r="J503" s="147">
        <v>2</v>
      </c>
      <c r="K503" s="147">
        <v>0</v>
      </c>
      <c r="L503" s="147">
        <v>3</v>
      </c>
      <c r="M503" s="217">
        <v>2.4</v>
      </c>
      <c r="N503" s="147">
        <v>13</v>
      </c>
      <c r="O503" s="217">
        <v>2</v>
      </c>
      <c r="P503" s="147">
        <f t="shared" si="45"/>
        <v>16</v>
      </c>
      <c r="Q503" s="149">
        <f t="shared" si="45"/>
        <v>4.4000000000000004</v>
      </c>
      <c r="R503" s="31" t="s">
        <v>34</v>
      </c>
      <c r="S503" s="31" t="s">
        <v>210</v>
      </c>
      <c r="T503" s="31" t="s">
        <v>211</v>
      </c>
      <c r="U503" s="31" t="s">
        <v>56</v>
      </c>
      <c r="V503" s="95">
        <v>39083</v>
      </c>
      <c r="W503" s="31"/>
      <c r="X503" s="46">
        <v>474684432</v>
      </c>
      <c r="Y503" s="59" t="s">
        <v>212</v>
      </c>
      <c r="Z503" s="31" t="s">
        <v>213</v>
      </c>
      <c r="AA503" s="31" t="s">
        <v>118</v>
      </c>
      <c r="AB503" s="120" t="s">
        <v>214</v>
      </c>
      <c r="AC503" s="31" t="s">
        <v>212</v>
      </c>
      <c r="AD503" s="61">
        <v>1</v>
      </c>
    </row>
    <row r="504" spans="1:32" ht="15" customHeight="1">
      <c r="A504" s="8" t="s">
        <v>29</v>
      </c>
      <c r="B504" s="8">
        <v>15</v>
      </c>
      <c r="C504" s="8">
        <v>2</v>
      </c>
      <c r="D504" s="22" t="s">
        <v>201</v>
      </c>
      <c r="E504" s="8">
        <v>4047865</v>
      </c>
      <c r="F504" s="81" t="s">
        <v>31</v>
      </c>
      <c r="G504" s="22" t="s">
        <v>202</v>
      </c>
      <c r="H504" s="22" t="s">
        <v>203</v>
      </c>
      <c r="I504" s="148">
        <v>0</v>
      </c>
      <c r="J504" s="148">
        <v>5</v>
      </c>
      <c r="K504" s="148">
        <v>0</v>
      </c>
      <c r="L504" s="149">
        <v>6</v>
      </c>
      <c r="M504" s="150">
        <v>5.5</v>
      </c>
      <c r="N504" s="149">
        <v>2</v>
      </c>
      <c r="O504" s="150">
        <v>2</v>
      </c>
      <c r="P504" s="149">
        <f t="shared" si="45"/>
        <v>8</v>
      </c>
      <c r="Q504" s="149">
        <f t="shared" si="45"/>
        <v>7.5</v>
      </c>
      <c r="R504" s="51" t="s">
        <v>34</v>
      </c>
      <c r="S504" s="22" t="s">
        <v>204</v>
      </c>
      <c r="T504" s="22" t="s">
        <v>205</v>
      </c>
      <c r="U504" s="22" t="s">
        <v>37</v>
      </c>
      <c r="V504" s="98">
        <v>40575</v>
      </c>
      <c r="W504" s="16"/>
      <c r="X504" s="7">
        <v>777678615</v>
      </c>
      <c r="Y504" s="59" t="s">
        <v>206</v>
      </c>
      <c r="Z504" s="22" t="s">
        <v>207</v>
      </c>
      <c r="AA504" s="22" t="s">
        <v>80</v>
      </c>
      <c r="AB504" s="99">
        <v>777678615</v>
      </c>
      <c r="AC504" s="31" t="s">
        <v>206</v>
      </c>
      <c r="AD504" s="7">
        <v>4</v>
      </c>
    </row>
    <row r="505" spans="1:32" ht="17.25" customHeight="1">
      <c r="A505" s="8" t="s">
        <v>29</v>
      </c>
      <c r="B505" s="8">
        <v>15</v>
      </c>
      <c r="C505" s="8">
        <v>2</v>
      </c>
      <c r="D505" s="22" t="s">
        <v>208</v>
      </c>
      <c r="E505" s="8">
        <v>1592324</v>
      </c>
      <c r="F505" s="8" t="s">
        <v>31</v>
      </c>
      <c r="G505" s="22" t="s">
        <v>32</v>
      </c>
      <c r="H505" s="22" t="s">
        <v>44</v>
      </c>
      <c r="I505" s="148">
        <v>0</v>
      </c>
      <c r="J505" s="148">
        <v>4</v>
      </c>
      <c r="K505" s="148">
        <v>0</v>
      </c>
      <c r="L505" s="149">
        <v>5</v>
      </c>
      <c r="M505" s="150">
        <v>4.5999999999999996</v>
      </c>
      <c r="N505" s="149">
        <v>13</v>
      </c>
      <c r="O505" s="150">
        <v>2</v>
      </c>
      <c r="P505" s="149">
        <f t="shared" si="45"/>
        <v>18</v>
      </c>
      <c r="Q505" s="149">
        <f t="shared" si="45"/>
        <v>6.6</v>
      </c>
      <c r="R505" s="22" t="s">
        <v>45</v>
      </c>
      <c r="S505" s="22" t="s">
        <v>231</v>
      </c>
      <c r="T505" s="22" t="s">
        <v>211</v>
      </c>
      <c r="U505" s="22" t="s">
        <v>56</v>
      </c>
      <c r="V505" s="98">
        <v>39083</v>
      </c>
      <c r="W505" s="16"/>
      <c r="X505" s="7">
        <v>474684432</v>
      </c>
      <c r="Y505" s="59" t="s">
        <v>212</v>
      </c>
      <c r="Z505" s="22" t="s">
        <v>213</v>
      </c>
      <c r="AA505" s="22" t="s">
        <v>118</v>
      </c>
      <c r="AB505" s="99" t="s">
        <v>214</v>
      </c>
      <c r="AC505" s="31" t="s">
        <v>212</v>
      </c>
      <c r="AD505" s="7">
        <v>6</v>
      </c>
    </row>
    <row r="506" spans="1:32">
      <c r="A506" s="37" t="s">
        <v>71</v>
      </c>
      <c r="B506" s="37">
        <v>15</v>
      </c>
      <c r="C506" s="37">
        <v>2</v>
      </c>
      <c r="D506" s="59" t="s">
        <v>252</v>
      </c>
      <c r="E506" s="37">
        <v>1873902</v>
      </c>
      <c r="F506" s="37" t="s">
        <v>31</v>
      </c>
      <c r="G506" s="59" t="s">
        <v>253</v>
      </c>
      <c r="H506" s="59" t="s">
        <v>254</v>
      </c>
      <c r="I506" s="149">
        <v>0</v>
      </c>
      <c r="J506" s="149">
        <v>15</v>
      </c>
      <c r="K506" s="151"/>
      <c r="L506" s="149">
        <v>3</v>
      </c>
      <c r="M506" s="150">
        <v>1.3</v>
      </c>
      <c r="N506" s="149">
        <v>1</v>
      </c>
      <c r="O506" s="150">
        <v>1</v>
      </c>
      <c r="P506" s="149">
        <f t="shared" si="45"/>
        <v>4</v>
      </c>
      <c r="Q506" s="149">
        <f t="shared" si="45"/>
        <v>2.2999999999999998</v>
      </c>
      <c r="R506" s="59" t="s">
        <v>45</v>
      </c>
      <c r="S506" s="59" t="s">
        <v>255</v>
      </c>
      <c r="T506" s="59"/>
      <c r="U506" s="59"/>
      <c r="V506" s="93">
        <v>41474</v>
      </c>
      <c r="W506" s="37"/>
      <c r="X506" s="61"/>
      <c r="Y506" s="59"/>
      <c r="Z506" s="59"/>
      <c r="AA506" s="59"/>
      <c r="AB506" s="118"/>
      <c r="AC506" s="31"/>
      <c r="AD506" s="61"/>
    </row>
    <row r="507" spans="1:32" ht="15" customHeight="1">
      <c r="A507" s="37" t="s">
        <v>29</v>
      </c>
      <c r="B507" s="37">
        <v>15</v>
      </c>
      <c r="C507" s="37">
        <v>2</v>
      </c>
      <c r="D507" s="59" t="s">
        <v>241</v>
      </c>
      <c r="E507" s="37">
        <v>7359147</v>
      </c>
      <c r="F507" s="37" t="s">
        <v>31</v>
      </c>
      <c r="G507" s="59" t="s">
        <v>242</v>
      </c>
      <c r="H507" s="59" t="s">
        <v>243</v>
      </c>
      <c r="I507" s="149">
        <v>0</v>
      </c>
      <c r="J507" s="149">
        <v>13</v>
      </c>
      <c r="K507" s="151">
        <v>0</v>
      </c>
      <c r="L507" s="149">
        <v>17</v>
      </c>
      <c r="M507" s="150">
        <v>17</v>
      </c>
      <c r="N507" s="149">
        <v>31</v>
      </c>
      <c r="O507" s="150">
        <v>15.7</v>
      </c>
      <c r="P507" s="149">
        <f t="shared" si="45"/>
        <v>48</v>
      </c>
      <c r="Q507" s="149">
        <f t="shared" si="45"/>
        <v>32.700000000000003</v>
      </c>
      <c r="R507" s="59" t="s">
        <v>45</v>
      </c>
      <c r="S507" s="59" t="s">
        <v>244</v>
      </c>
      <c r="T507" s="59" t="s">
        <v>245</v>
      </c>
      <c r="U507" s="59" t="s">
        <v>56</v>
      </c>
      <c r="V507" s="93">
        <v>39083</v>
      </c>
      <c r="W507" s="37"/>
      <c r="X507" s="61" t="s">
        <v>246</v>
      </c>
      <c r="Y507" s="59" t="s">
        <v>247</v>
      </c>
      <c r="Z507" s="59" t="s">
        <v>248</v>
      </c>
      <c r="AA507" s="59" t="s">
        <v>249</v>
      </c>
      <c r="AB507" s="118" t="s">
        <v>250</v>
      </c>
      <c r="AC507" s="31" t="s">
        <v>251</v>
      </c>
      <c r="AD507" s="61">
        <v>13</v>
      </c>
    </row>
    <row r="508" spans="1:32">
      <c r="A508" s="8" t="s">
        <v>29</v>
      </c>
      <c r="B508" s="8">
        <v>15</v>
      </c>
      <c r="C508" s="8">
        <v>2</v>
      </c>
      <c r="D508" s="116" t="s">
        <v>222</v>
      </c>
      <c r="E508" s="8">
        <v>9009774</v>
      </c>
      <c r="F508" s="89" t="s">
        <v>31</v>
      </c>
      <c r="G508" s="22" t="s">
        <v>223</v>
      </c>
      <c r="H508" s="22" t="s">
        <v>224</v>
      </c>
      <c r="I508" s="149">
        <v>0</v>
      </c>
      <c r="J508" s="148">
        <v>12</v>
      </c>
      <c r="K508" s="149">
        <v>0</v>
      </c>
      <c r="L508" s="149">
        <v>11</v>
      </c>
      <c r="M508" s="150">
        <v>9.6</v>
      </c>
      <c r="N508" s="149">
        <v>12</v>
      </c>
      <c r="O508" s="150">
        <v>2.6</v>
      </c>
      <c r="P508" s="149">
        <f t="shared" si="45"/>
        <v>23</v>
      </c>
      <c r="Q508" s="149">
        <f t="shared" si="45"/>
        <v>12.2</v>
      </c>
      <c r="R508" s="22" t="s">
        <v>45</v>
      </c>
      <c r="S508" s="22" t="s">
        <v>225</v>
      </c>
      <c r="T508" s="22" t="s">
        <v>226</v>
      </c>
      <c r="U508" s="22" t="s">
        <v>56</v>
      </c>
      <c r="V508" s="98">
        <v>39083</v>
      </c>
      <c r="W508" s="16"/>
      <c r="X508" s="7">
        <v>474699700</v>
      </c>
      <c r="Y508" s="59" t="s">
        <v>227</v>
      </c>
      <c r="Z508" s="22" t="s">
        <v>228</v>
      </c>
      <c r="AA508" s="22" t="s">
        <v>229</v>
      </c>
      <c r="AB508" s="99">
        <v>773561313</v>
      </c>
      <c r="AC508" s="31" t="s">
        <v>230</v>
      </c>
      <c r="AD508" s="7">
        <v>220</v>
      </c>
    </row>
    <row r="509" spans="1:32" ht="15" customHeight="1">
      <c r="A509" s="8" t="s">
        <v>29</v>
      </c>
      <c r="B509" s="8">
        <v>15</v>
      </c>
      <c r="C509" s="8">
        <v>2</v>
      </c>
      <c r="D509" s="22" t="s">
        <v>215</v>
      </c>
      <c r="E509" s="8">
        <v>9801549</v>
      </c>
      <c r="F509" s="8" t="s">
        <v>31</v>
      </c>
      <c r="G509" s="22" t="s">
        <v>216</v>
      </c>
      <c r="H509" s="22" t="s">
        <v>33</v>
      </c>
      <c r="I509" s="148">
        <v>0</v>
      </c>
      <c r="J509" s="148">
        <v>2</v>
      </c>
      <c r="K509" s="148">
        <v>0</v>
      </c>
      <c r="L509" s="149">
        <v>3</v>
      </c>
      <c r="M509" s="150">
        <v>1.3</v>
      </c>
      <c r="N509" s="149">
        <v>5</v>
      </c>
      <c r="O509" s="150">
        <v>0.3</v>
      </c>
      <c r="P509" s="149">
        <f t="shared" si="45"/>
        <v>8</v>
      </c>
      <c r="Q509" s="149">
        <f t="shared" si="45"/>
        <v>1.6</v>
      </c>
      <c r="R509" s="22" t="s">
        <v>45</v>
      </c>
      <c r="S509" s="22" t="s">
        <v>217</v>
      </c>
      <c r="T509" s="22" t="s">
        <v>218</v>
      </c>
      <c r="U509" s="22" t="s">
        <v>111</v>
      </c>
      <c r="V509" s="98">
        <v>39083</v>
      </c>
      <c r="W509" s="16"/>
      <c r="X509" s="7">
        <v>416731452</v>
      </c>
      <c r="Y509" s="59" t="s">
        <v>219</v>
      </c>
      <c r="Z509" s="22" t="s">
        <v>220</v>
      </c>
      <c r="AA509" s="22" t="s">
        <v>97</v>
      </c>
      <c r="AB509" s="99">
        <v>731402445</v>
      </c>
      <c r="AC509" s="31" t="s">
        <v>221</v>
      </c>
      <c r="AD509" s="7">
        <v>2</v>
      </c>
    </row>
    <row r="510" spans="1:32" ht="15" customHeight="1">
      <c r="A510" s="8" t="s">
        <v>29</v>
      </c>
      <c r="B510" s="8">
        <v>7</v>
      </c>
      <c r="C510" s="8">
        <v>2</v>
      </c>
      <c r="D510" s="22" t="s">
        <v>1291</v>
      </c>
      <c r="E510" s="8">
        <v>3372319</v>
      </c>
      <c r="F510" s="8" t="s">
        <v>31</v>
      </c>
      <c r="G510" s="22" t="s">
        <v>749</v>
      </c>
      <c r="H510" s="22" t="s">
        <v>93</v>
      </c>
      <c r="I510" s="149">
        <v>0</v>
      </c>
      <c r="J510" s="149">
        <v>1</v>
      </c>
      <c r="K510" s="149">
        <v>20</v>
      </c>
      <c r="L510" s="149">
        <v>2</v>
      </c>
      <c r="M510" s="150">
        <v>0.29799999999999999</v>
      </c>
      <c r="N510" s="149">
        <v>2</v>
      </c>
      <c r="O510" s="150">
        <v>0.17399999999999999</v>
      </c>
      <c r="P510" s="149">
        <f>L510+N510</f>
        <v>4</v>
      </c>
      <c r="Q510" s="149">
        <f t="shared" ref="Q510:Q532" si="46">SUM(M510,O510)</f>
        <v>0.47199999999999998</v>
      </c>
      <c r="R510" s="22" t="s">
        <v>2185</v>
      </c>
      <c r="S510" s="22" t="s">
        <v>1291</v>
      </c>
      <c r="T510" s="22" t="s">
        <v>1334</v>
      </c>
      <c r="U510" s="22" t="s">
        <v>37</v>
      </c>
      <c r="V510" s="98">
        <v>39083</v>
      </c>
      <c r="W510" s="8"/>
      <c r="X510" s="7">
        <v>474621010</v>
      </c>
      <c r="Y510" s="59" t="s">
        <v>1335</v>
      </c>
      <c r="Z510" s="22"/>
      <c r="AA510" s="22"/>
      <c r="AB510" s="99"/>
      <c r="AC510" s="31"/>
      <c r="AD510" s="7">
        <v>30</v>
      </c>
    </row>
    <row r="511" spans="1:32" ht="15" customHeight="1">
      <c r="A511" s="18" t="s">
        <v>71</v>
      </c>
      <c r="B511" s="8">
        <v>6</v>
      </c>
      <c r="C511" s="8">
        <v>3</v>
      </c>
      <c r="D511" s="22" t="s">
        <v>2663</v>
      </c>
      <c r="E511" s="8">
        <v>5222616</v>
      </c>
      <c r="F511" s="8" t="s">
        <v>31</v>
      </c>
      <c r="G511" s="22" t="s">
        <v>32</v>
      </c>
      <c r="H511" s="22" t="s">
        <v>44</v>
      </c>
      <c r="I511" s="148">
        <v>0</v>
      </c>
      <c r="J511" s="148">
        <v>3</v>
      </c>
      <c r="K511" s="148">
        <v>0</v>
      </c>
      <c r="L511" s="149">
        <v>4</v>
      </c>
      <c r="M511" s="150">
        <v>3.5</v>
      </c>
      <c r="N511" s="149">
        <v>3</v>
      </c>
      <c r="O511" s="150">
        <v>2.5</v>
      </c>
      <c r="P511" s="149">
        <f>SUM(L511,N511)</f>
        <v>7</v>
      </c>
      <c r="Q511" s="149">
        <f t="shared" si="46"/>
        <v>6</v>
      </c>
      <c r="R511" s="22" t="s">
        <v>108</v>
      </c>
      <c r="S511" s="51" t="s">
        <v>477</v>
      </c>
      <c r="T511" s="22" t="s">
        <v>478</v>
      </c>
      <c r="U511" s="22" t="s">
        <v>102</v>
      </c>
      <c r="V511" s="98">
        <v>40661</v>
      </c>
      <c r="W511" s="16"/>
      <c r="X511" s="7">
        <v>777939015</v>
      </c>
      <c r="Y511" s="59" t="s">
        <v>479</v>
      </c>
      <c r="Z511" s="22" t="s">
        <v>476</v>
      </c>
      <c r="AA511" s="22" t="s">
        <v>80</v>
      </c>
      <c r="AB511" s="99" t="s">
        <v>480</v>
      </c>
      <c r="AC511" s="31" t="s">
        <v>479</v>
      </c>
      <c r="AD511" s="7">
        <v>3</v>
      </c>
    </row>
    <row r="512" spans="1:32" ht="15" customHeight="1">
      <c r="A512" s="8" t="s">
        <v>29</v>
      </c>
      <c r="B512" s="8">
        <v>6</v>
      </c>
      <c r="C512" s="8">
        <v>3</v>
      </c>
      <c r="D512" s="22" t="s">
        <v>467</v>
      </c>
      <c r="E512" s="8">
        <v>6770385</v>
      </c>
      <c r="F512" s="8" t="s">
        <v>31</v>
      </c>
      <c r="G512" s="22" t="s">
        <v>468</v>
      </c>
      <c r="H512" s="22" t="s">
        <v>93</v>
      </c>
      <c r="I512" s="149">
        <v>8</v>
      </c>
      <c r="J512" s="149">
        <v>2</v>
      </c>
      <c r="K512" s="149">
        <v>1</v>
      </c>
      <c r="L512" s="149">
        <v>3</v>
      </c>
      <c r="M512" s="150">
        <v>2.2999999999999998</v>
      </c>
      <c r="N512" s="149">
        <v>3</v>
      </c>
      <c r="O512" s="150">
        <v>0.3</v>
      </c>
      <c r="P512" s="149">
        <f>SUM(L512,N512)</f>
        <v>6</v>
      </c>
      <c r="Q512" s="149">
        <f t="shared" si="46"/>
        <v>2.5999999999999996</v>
      </c>
      <c r="R512" s="22" t="s">
        <v>108</v>
      </c>
      <c r="S512" s="22" t="s">
        <v>469</v>
      </c>
      <c r="T512" s="22" t="s">
        <v>470</v>
      </c>
      <c r="U512" s="22" t="s">
        <v>37</v>
      </c>
      <c r="V512" s="93">
        <v>39083</v>
      </c>
      <c r="W512" s="8"/>
      <c r="X512" s="7">
        <v>416733185</v>
      </c>
      <c r="Y512" s="59" t="s">
        <v>471</v>
      </c>
      <c r="Z512" s="22" t="s">
        <v>472</v>
      </c>
      <c r="AA512" s="22" t="s">
        <v>473</v>
      </c>
      <c r="AB512" s="99" t="s">
        <v>474</v>
      </c>
      <c r="AC512" s="31" t="s">
        <v>475</v>
      </c>
      <c r="AD512" s="7">
        <v>26</v>
      </c>
      <c r="AE512" s="1"/>
    </row>
    <row r="513" spans="1:32">
      <c r="A513" s="8" t="s">
        <v>29</v>
      </c>
      <c r="B513" s="8">
        <v>6</v>
      </c>
      <c r="C513" s="8">
        <v>3</v>
      </c>
      <c r="D513" s="22" t="s">
        <v>2272</v>
      </c>
      <c r="E513" s="37">
        <v>8743040</v>
      </c>
      <c r="F513" s="8" t="s">
        <v>31</v>
      </c>
      <c r="G513" s="59" t="s">
        <v>32</v>
      </c>
      <c r="H513" s="59" t="s">
        <v>44</v>
      </c>
      <c r="I513" s="149">
        <v>0</v>
      </c>
      <c r="J513" s="149">
        <v>2</v>
      </c>
      <c r="K513" s="149">
        <v>0</v>
      </c>
      <c r="L513" s="149">
        <v>9</v>
      </c>
      <c r="M513" s="150">
        <v>0.1</v>
      </c>
      <c r="N513" s="149">
        <v>2</v>
      </c>
      <c r="O513" s="150">
        <v>0.2</v>
      </c>
      <c r="P513" s="149">
        <f>SUM(L513,N513)</f>
        <v>11</v>
      </c>
      <c r="Q513" s="149">
        <f t="shared" si="46"/>
        <v>0.30000000000000004</v>
      </c>
      <c r="R513" s="59" t="s">
        <v>2119</v>
      </c>
      <c r="S513" s="59" t="s">
        <v>2272</v>
      </c>
      <c r="T513" s="59" t="s">
        <v>75</v>
      </c>
      <c r="U513" s="59" t="s">
        <v>76</v>
      </c>
      <c r="V513" s="93">
        <v>39448</v>
      </c>
      <c r="W513" s="37"/>
      <c r="X513" s="61" t="s">
        <v>77</v>
      </c>
      <c r="Y513" s="59" t="s">
        <v>485</v>
      </c>
      <c r="Z513" s="59" t="s">
        <v>486</v>
      </c>
      <c r="AA513" s="59" t="s">
        <v>487</v>
      </c>
      <c r="AB513" s="118">
        <v>777704255</v>
      </c>
      <c r="AC513" s="31" t="s">
        <v>488</v>
      </c>
      <c r="AD513" s="61">
        <v>4</v>
      </c>
    </row>
    <row r="514" spans="1:32" ht="15" customHeight="1">
      <c r="A514" s="5" t="s">
        <v>741</v>
      </c>
      <c r="B514" s="5">
        <v>0</v>
      </c>
      <c r="C514" s="5">
        <v>3</v>
      </c>
      <c r="D514" s="181" t="s">
        <v>2738</v>
      </c>
      <c r="E514" s="92">
        <v>9275906</v>
      </c>
      <c r="F514" s="5" t="s">
        <v>31</v>
      </c>
      <c r="G514" s="60" t="s">
        <v>411</v>
      </c>
      <c r="H514" s="202" t="s">
        <v>2739</v>
      </c>
      <c r="I514" s="203">
        <v>0</v>
      </c>
      <c r="J514" s="203">
        <v>1</v>
      </c>
      <c r="K514" s="203">
        <v>0</v>
      </c>
      <c r="L514" s="203">
        <v>1</v>
      </c>
      <c r="M514" s="209">
        <v>0.5</v>
      </c>
      <c r="N514" s="203">
        <v>1</v>
      </c>
      <c r="O514" s="209">
        <v>0.3</v>
      </c>
      <c r="P514" s="203">
        <f>SUM(M514,O514)</f>
        <v>0.8</v>
      </c>
      <c r="Q514" s="211">
        <f t="shared" si="46"/>
        <v>0.8</v>
      </c>
      <c r="R514" s="181" t="s">
        <v>34</v>
      </c>
      <c r="S514" s="181" t="s">
        <v>454</v>
      </c>
      <c r="T514" s="181" t="s">
        <v>2740</v>
      </c>
      <c r="U514" s="92" t="s">
        <v>2741</v>
      </c>
      <c r="V514" s="182">
        <v>41893</v>
      </c>
      <c r="W514" s="207"/>
      <c r="Y514" s="60" t="s">
        <v>2742</v>
      </c>
      <c r="AE514" s="37"/>
      <c r="AF514" s="37"/>
    </row>
    <row r="515" spans="1:32">
      <c r="A515" s="8" t="s">
        <v>29</v>
      </c>
      <c r="B515" s="8">
        <v>6</v>
      </c>
      <c r="C515" s="8">
        <v>3</v>
      </c>
      <c r="D515" s="22" t="s">
        <v>334</v>
      </c>
      <c r="E515" s="8">
        <v>1166804</v>
      </c>
      <c r="F515" s="8" t="s">
        <v>31</v>
      </c>
      <c r="G515" s="22" t="s">
        <v>335</v>
      </c>
      <c r="H515" s="22" t="s">
        <v>44</v>
      </c>
      <c r="I515" s="148">
        <v>0</v>
      </c>
      <c r="J515" s="148">
        <v>2</v>
      </c>
      <c r="K515" s="148">
        <v>0</v>
      </c>
      <c r="L515" s="149">
        <v>2</v>
      </c>
      <c r="M515" s="150">
        <v>2</v>
      </c>
      <c r="N515" s="149">
        <v>2</v>
      </c>
      <c r="O515" s="150">
        <v>0.5</v>
      </c>
      <c r="P515" s="149">
        <f t="shared" ref="P515:P532" si="47">SUM(L515,N515)</f>
        <v>4</v>
      </c>
      <c r="Q515" s="149">
        <f t="shared" si="46"/>
        <v>2.5</v>
      </c>
      <c r="R515" s="22" t="s">
        <v>45</v>
      </c>
      <c r="S515" s="22" t="s">
        <v>217</v>
      </c>
      <c r="T515" s="22" t="s">
        <v>336</v>
      </c>
      <c r="U515" s="22" t="s">
        <v>111</v>
      </c>
      <c r="V515" s="98">
        <v>39083</v>
      </c>
      <c r="W515" s="16"/>
      <c r="X515" s="7">
        <v>416653146</v>
      </c>
      <c r="Y515" s="59" t="s">
        <v>337</v>
      </c>
      <c r="Z515" s="22" t="s">
        <v>338</v>
      </c>
      <c r="AA515" s="22" t="s">
        <v>339</v>
      </c>
      <c r="AB515" s="99">
        <v>731604005</v>
      </c>
      <c r="AC515" s="31" t="s">
        <v>337</v>
      </c>
      <c r="AD515" s="7">
        <v>3</v>
      </c>
    </row>
    <row r="516" spans="1:32">
      <c r="A516" s="8" t="s">
        <v>29</v>
      </c>
      <c r="B516" s="8">
        <v>6</v>
      </c>
      <c r="C516" s="8">
        <v>3</v>
      </c>
      <c r="D516" s="22" t="s">
        <v>354</v>
      </c>
      <c r="E516" s="8">
        <v>1761469</v>
      </c>
      <c r="F516" s="8" t="s">
        <v>31</v>
      </c>
      <c r="G516" s="22" t="s">
        <v>355</v>
      </c>
      <c r="H516" s="22" t="s">
        <v>93</v>
      </c>
      <c r="I516" s="148">
        <v>0</v>
      </c>
      <c r="J516" s="148">
        <v>4</v>
      </c>
      <c r="K516" s="148">
        <v>0</v>
      </c>
      <c r="L516" s="149">
        <v>4</v>
      </c>
      <c r="M516" s="150">
        <v>3.5</v>
      </c>
      <c r="N516" s="149">
        <v>5</v>
      </c>
      <c r="O516" s="150">
        <v>0.9</v>
      </c>
      <c r="P516" s="149">
        <f t="shared" si="47"/>
        <v>9</v>
      </c>
      <c r="Q516" s="149">
        <f t="shared" si="46"/>
        <v>4.4000000000000004</v>
      </c>
      <c r="R516" s="22" t="s">
        <v>45</v>
      </c>
      <c r="S516" s="22" t="s">
        <v>356</v>
      </c>
      <c r="T516" s="22" t="s">
        <v>357</v>
      </c>
      <c r="U516" s="22" t="s">
        <v>111</v>
      </c>
      <c r="V516" s="98">
        <v>39083</v>
      </c>
      <c r="W516" s="16"/>
      <c r="X516" s="7" t="s">
        <v>358</v>
      </c>
      <c r="Y516" s="59" t="s">
        <v>359</v>
      </c>
      <c r="Z516" s="22" t="s">
        <v>360</v>
      </c>
      <c r="AA516" s="22" t="s">
        <v>361</v>
      </c>
      <c r="AB516" s="99">
        <v>731604173</v>
      </c>
      <c r="AC516" s="31" t="s">
        <v>362</v>
      </c>
      <c r="AD516" s="7">
        <v>12</v>
      </c>
    </row>
    <row r="517" spans="1:32" ht="16.5" customHeight="1">
      <c r="A517" s="8" t="s">
        <v>29</v>
      </c>
      <c r="B517" s="8">
        <v>6</v>
      </c>
      <c r="C517" s="8">
        <v>3</v>
      </c>
      <c r="D517" s="22" t="s">
        <v>388</v>
      </c>
      <c r="E517" s="8">
        <v>1795576</v>
      </c>
      <c r="F517" s="8" t="s">
        <v>31</v>
      </c>
      <c r="G517" s="22" t="s">
        <v>389</v>
      </c>
      <c r="H517" s="22" t="s">
        <v>390</v>
      </c>
      <c r="I517" s="151" t="s">
        <v>154</v>
      </c>
      <c r="J517" s="148">
        <v>2</v>
      </c>
      <c r="K517" s="148">
        <v>0</v>
      </c>
      <c r="L517" s="149">
        <v>3</v>
      </c>
      <c r="M517" s="150">
        <v>0.4</v>
      </c>
      <c r="N517" s="149">
        <v>1</v>
      </c>
      <c r="O517" s="150">
        <v>0.1</v>
      </c>
      <c r="P517" s="149">
        <f t="shared" si="47"/>
        <v>4</v>
      </c>
      <c r="Q517" s="149">
        <f t="shared" si="46"/>
        <v>0.5</v>
      </c>
      <c r="R517" s="22" t="s">
        <v>45</v>
      </c>
      <c r="S517" s="22" t="s">
        <v>388</v>
      </c>
      <c r="T517" s="22" t="s">
        <v>391</v>
      </c>
      <c r="U517" s="22" t="s">
        <v>65</v>
      </c>
      <c r="V517" s="98">
        <v>39083</v>
      </c>
      <c r="W517" s="16"/>
      <c r="X517" s="7">
        <v>416782227</v>
      </c>
      <c r="Y517" s="59" t="s">
        <v>392</v>
      </c>
      <c r="Z517" s="22" t="s">
        <v>393</v>
      </c>
      <c r="AA517" s="22" t="s">
        <v>394</v>
      </c>
      <c r="AB517" s="99">
        <v>416782227</v>
      </c>
      <c r="AC517" s="31" t="s">
        <v>395</v>
      </c>
      <c r="AD517" s="7">
        <v>2</v>
      </c>
    </row>
    <row r="518" spans="1:32" ht="15" customHeight="1">
      <c r="A518" s="24" t="s">
        <v>29</v>
      </c>
      <c r="B518" s="24">
        <v>6</v>
      </c>
      <c r="C518" s="24">
        <v>3</v>
      </c>
      <c r="D518" s="56" t="s">
        <v>446</v>
      </c>
      <c r="E518" s="24">
        <v>1806649</v>
      </c>
      <c r="F518" s="24" t="s">
        <v>31</v>
      </c>
      <c r="G518" s="56" t="s">
        <v>447</v>
      </c>
      <c r="H518" s="56" t="s">
        <v>390</v>
      </c>
      <c r="I518" s="153">
        <v>0</v>
      </c>
      <c r="J518" s="153">
        <v>5</v>
      </c>
      <c r="K518" s="153">
        <v>0</v>
      </c>
      <c r="L518" s="153">
        <v>13</v>
      </c>
      <c r="M518" s="161">
        <v>8</v>
      </c>
      <c r="N518" s="153">
        <v>3</v>
      </c>
      <c r="O518" s="161">
        <v>2</v>
      </c>
      <c r="P518" s="153">
        <f t="shared" si="47"/>
        <v>16</v>
      </c>
      <c r="Q518" s="149">
        <f t="shared" si="46"/>
        <v>10</v>
      </c>
      <c r="R518" s="56" t="s">
        <v>45</v>
      </c>
      <c r="S518" s="56" t="s">
        <v>448</v>
      </c>
      <c r="T518" s="56" t="s">
        <v>449</v>
      </c>
      <c r="U518" s="56" t="s">
        <v>76</v>
      </c>
      <c r="V518" s="94">
        <v>39083</v>
      </c>
      <c r="W518" s="56"/>
      <c r="X518" s="29" t="s">
        <v>450</v>
      </c>
      <c r="Y518" s="59" t="s">
        <v>451</v>
      </c>
      <c r="Z518" s="56" t="s">
        <v>452</v>
      </c>
      <c r="AA518" s="56" t="s">
        <v>453</v>
      </c>
      <c r="AB518" s="117">
        <v>731604004</v>
      </c>
      <c r="AC518" s="31" t="s">
        <v>451</v>
      </c>
      <c r="AD518" s="29">
        <v>5</v>
      </c>
    </row>
    <row r="519" spans="1:32">
      <c r="A519" s="8" t="s">
        <v>29</v>
      </c>
      <c r="B519" s="8">
        <v>6</v>
      </c>
      <c r="C519" s="8">
        <v>3</v>
      </c>
      <c r="D519" s="22" t="s">
        <v>382</v>
      </c>
      <c r="E519" s="8">
        <v>2561765</v>
      </c>
      <c r="F519" s="8" t="s">
        <v>31</v>
      </c>
      <c r="G519" s="22" t="s">
        <v>335</v>
      </c>
      <c r="H519" s="22" t="s">
        <v>93</v>
      </c>
      <c r="I519" s="148">
        <v>0</v>
      </c>
      <c r="J519" s="151" t="s">
        <v>2744</v>
      </c>
      <c r="K519" s="148">
        <v>0</v>
      </c>
      <c r="L519" s="149">
        <v>14</v>
      </c>
      <c r="M519" s="150">
        <v>12.8</v>
      </c>
      <c r="N519" s="149">
        <v>0</v>
      </c>
      <c r="O519" s="150">
        <v>0</v>
      </c>
      <c r="P519" s="149">
        <f t="shared" si="47"/>
        <v>14</v>
      </c>
      <c r="Q519" s="149">
        <f t="shared" si="46"/>
        <v>12.8</v>
      </c>
      <c r="R519" s="22" t="s">
        <v>45</v>
      </c>
      <c r="S519" s="22" t="s">
        <v>382</v>
      </c>
      <c r="T519" s="22" t="s">
        <v>383</v>
      </c>
      <c r="U519" s="22" t="s">
        <v>65</v>
      </c>
      <c r="V519" s="98">
        <v>39083</v>
      </c>
      <c r="W519" s="16"/>
      <c r="X519" s="7">
        <v>416813700</v>
      </c>
      <c r="Y519" s="59" t="s">
        <v>384</v>
      </c>
      <c r="Z519" s="22" t="s">
        <v>385</v>
      </c>
      <c r="AA519" s="22" t="s">
        <v>229</v>
      </c>
      <c r="AB519" s="99" t="s">
        <v>386</v>
      </c>
      <c r="AC519" s="31" t="s">
        <v>387</v>
      </c>
      <c r="AD519" s="7">
        <v>135</v>
      </c>
    </row>
    <row r="520" spans="1:32">
      <c r="A520" s="8" t="s">
        <v>29</v>
      </c>
      <c r="B520" s="8">
        <v>6</v>
      </c>
      <c r="C520" s="8">
        <v>3</v>
      </c>
      <c r="D520" s="22" t="s">
        <v>346</v>
      </c>
      <c r="E520" s="8">
        <v>3403190</v>
      </c>
      <c r="F520" s="8" t="s">
        <v>31</v>
      </c>
      <c r="G520" s="22" t="s">
        <v>347</v>
      </c>
      <c r="H520" s="22" t="s">
        <v>93</v>
      </c>
      <c r="I520" s="148">
        <v>0</v>
      </c>
      <c r="J520" s="148">
        <v>9</v>
      </c>
      <c r="K520" s="148">
        <v>0</v>
      </c>
      <c r="L520" s="149">
        <v>12</v>
      </c>
      <c r="M520" s="150">
        <v>10.76</v>
      </c>
      <c r="N520" s="149">
        <v>12</v>
      </c>
      <c r="O520" s="150">
        <v>2.33</v>
      </c>
      <c r="P520" s="149">
        <f t="shared" si="47"/>
        <v>24</v>
      </c>
      <c r="Q520" s="149">
        <f t="shared" si="46"/>
        <v>13.09</v>
      </c>
      <c r="R520" s="22" t="s">
        <v>45</v>
      </c>
      <c r="S520" s="22" t="s">
        <v>348</v>
      </c>
      <c r="T520" s="22" t="s">
        <v>349</v>
      </c>
      <c r="U520" s="22" t="s">
        <v>111</v>
      </c>
      <c r="V520" s="98">
        <v>39083</v>
      </c>
      <c r="W520" s="16"/>
      <c r="X520" s="7">
        <v>416735110</v>
      </c>
      <c r="Y520" s="59" t="s">
        <v>350</v>
      </c>
      <c r="Z520" s="22" t="s">
        <v>351</v>
      </c>
      <c r="AA520" s="22" t="s">
        <v>352</v>
      </c>
      <c r="AB520" s="99">
        <v>731402424</v>
      </c>
      <c r="AC520" s="31" t="s">
        <v>353</v>
      </c>
      <c r="AD520" s="7">
        <v>10</v>
      </c>
    </row>
    <row r="521" spans="1:32">
      <c r="A521" s="8" t="s">
        <v>29</v>
      </c>
      <c r="B521" s="8">
        <v>6</v>
      </c>
      <c r="C521" s="8">
        <v>3</v>
      </c>
      <c r="D521" s="22" t="s">
        <v>374</v>
      </c>
      <c r="E521" s="8">
        <v>4978750</v>
      </c>
      <c r="F521" s="8" t="s">
        <v>31</v>
      </c>
      <c r="G521" s="22" t="s">
        <v>375</v>
      </c>
      <c r="H521" s="22" t="s">
        <v>44</v>
      </c>
      <c r="I521" s="148">
        <v>0</v>
      </c>
      <c r="J521" s="148">
        <v>7</v>
      </c>
      <c r="K521" s="148">
        <v>0</v>
      </c>
      <c r="L521" s="149">
        <v>9</v>
      </c>
      <c r="M521" s="150">
        <v>8.5</v>
      </c>
      <c r="N521" s="149">
        <v>0</v>
      </c>
      <c r="O521" s="150">
        <v>0</v>
      </c>
      <c r="P521" s="149">
        <f t="shared" si="47"/>
        <v>9</v>
      </c>
      <c r="Q521" s="149">
        <f t="shared" si="46"/>
        <v>8.5</v>
      </c>
      <c r="R521" s="22" t="s">
        <v>45</v>
      </c>
      <c r="S521" s="22" t="s">
        <v>376</v>
      </c>
      <c r="T521" s="22" t="s">
        <v>377</v>
      </c>
      <c r="U521" s="22" t="s">
        <v>65</v>
      </c>
      <c r="V521" s="98">
        <v>39083</v>
      </c>
      <c r="W521" s="16"/>
      <c r="X521" s="7">
        <v>416532747</v>
      </c>
      <c r="Y521" s="59" t="s">
        <v>378</v>
      </c>
      <c r="Z521" s="22" t="s">
        <v>379</v>
      </c>
      <c r="AA521" s="22" t="s">
        <v>380</v>
      </c>
      <c r="AB521" s="99">
        <v>416532747</v>
      </c>
      <c r="AC521" s="31" t="s">
        <v>381</v>
      </c>
      <c r="AD521" s="7">
        <v>7</v>
      </c>
    </row>
    <row r="522" spans="1:32">
      <c r="A522" s="8" t="s">
        <v>29</v>
      </c>
      <c r="B522" s="8">
        <v>6</v>
      </c>
      <c r="C522" s="8">
        <v>3</v>
      </c>
      <c r="D522" s="22" t="s">
        <v>423</v>
      </c>
      <c r="E522" s="8">
        <v>5012765</v>
      </c>
      <c r="F522" s="8" t="s">
        <v>31</v>
      </c>
      <c r="G522" s="22" t="s">
        <v>62</v>
      </c>
      <c r="H522" s="22" t="s">
        <v>424</v>
      </c>
      <c r="I522" s="148">
        <v>0</v>
      </c>
      <c r="J522" s="148">
        <v>1</v>
      </c>
      <c r="K522" s="148">
        <v>0</v>
      </c>
      <c r="L522" s="149">
        <v>1</v>
      </c>
      <c r="M522" s="150">
        <v>1</v>
      </c>
      <c r="N522" s="149">
        <v>1</v>
      </c>
      <c r="O522" s="150">
        <v>0.5</v>
      </c>
      <c r="P522" s="149">
        <f t="shared" si="47"/>
        <v>2</v>
      </c>
      <c r="Q522" s="149">
        <f t="shared" si="46"/>
        <v>1.5</v>
      </c>
      <c r="R522" s="22" t="s">
        <v>45</v>
      </c>
      <c r="S522" s="22" t="s">
        <v>364</v>
      </c>
      <c r="T522" s="22" t="s">
        <v>425</v>
      </c>
      <c r="U522" s="22" t="s">
        <v>65</v>
      </c>
      <c r="V522" s="98">
        <v>39083</v>
      </c>
      <c r="W522" s="16"/>
      <c r="X522" s="7">
        <v>416871279</v>
      </c>
      <c r="Y522" s="59"/>
      <c r="Z522" s="22" t="s">
        <v>426</v>
      </c>
      <c r="AA522" s="22" t="s">
        <v>229</v>
      </c>
      <c r="AB522" s="99">
        <v>416871279</v>
      </c>
      <c r="AC522" s="31" t="s">
        <v>427</v>
      </c>
      <c r="AD522" s="7">
        <v>14</v>
      </c>
    </row>
    <row r="523" spans="1:32" ht="15" customHeight="1">
      <c r="A523" s="19" t="s">
        <v>29</v>
      </c>
      <c r="B523" s="19">
        <v>6</v>
      </c>
      <c r="C523" s="19">
        <v>3</v>
      </c>
      <c r="D523" s="31" t="s">
        <v>403</v>
      </c>
      <c r="E523" s="19">
        <v>5179369</v>
      </c>
      <c r="F523" s="19" t="s">
        <v>31</v>
      </c>
      <c r="G523" s="31" t="s">
        <v>260</v>
      </c>
      <c r="H523" s="31" t="s">
        <v>93</v>
      </c>
      <c r="I523" s="147">
        <v>0</v>
      </c>
      <c r="J523" s="147">
        <v>2</v>
      </c>
      <c r="K523" s="147">
        <v>0</v>
      </c>
      <c r="L523" s="147">
        <v>1</v>
      </c>
      <c r="M523" s="217">
        <v>1</v>
      </c>
      <c r="N523" s="147">
        <v>1</v>
      </c>
      <c r="O523" s="217">
        <v>1</v>
      </c>
      <c r="P523" s="147">
        <f t="shared" si="47"/>
        <v>2</v>
      </c>
      <c r="Q523" s="149">
        <f t="shared" si="46"/>
        <v>2</v>
      </c>
      <c r="R523" s="31" t="s">
        <v>45</v>
      </c>
      <c r="S523" s="31" t="s">
        <v>404</v>
      </c>
      <c r="T523" s="31" t="s">
        <v>405</v>
      </c>
      <c r="U523" s="31" t="s">
        <v>65</v>
      </c>
      <c r="V523" s="95">
        <v>39083</v>
      </c>
      <c r="W523" s="31"/>
      <c r="X523" s="46">
        <v>416538084</v>
      </c>
      <c r="Y523" s="59" t="s">
        <v>406</v>
      </c>
      <c r="Z523" s="31" t="s">
        <v>407</v>
      </c>
      <c r="AA523" s="31" t="s">
        <v>408</v>
      </c>
      <c r="AB523" s="120" t="s">
        <v>409</v>
      </c>
      <c r="AC523" s="31" t="s">
        <v>406</v>
      </c>
      <c r="AD523" s="61">
        <v>2</v>
      </c>
    </row>
    <row r="524" spans="1:32" ht="17.25" customHeight="1">
      <c r="A524" s="8" t="s">
        <v>29</v>
      </c>
      <c r="B524" s="8">
        <v>6</v>
      </c>
      <c r="C524" s="8">
        <v>3</v>
      </c>
      <c r="D524" s="22" t="s">
        <v>340</v>
      </c>
      <c r="E524" s="8">
        <v>5839908</v>
      </c>
      <c r="F524" s="8" t="s">
        <v>31</v>
      </c>
      <c r="G524" s="22" t="s">
        <v>341</v>
      </c>
      <c r="H524" s="22" t="s">
        <v>44</v>
      </c>
      <c r="I524" s="148">
        <v>0</v>
      </c>
      <c r="J524" s="148">
        <v>1</v>
      </c>
      <c r="K524" s="148">
        <v>0</v>
      </c>
      <c r="L524" s="149">
        <v>2</v>
      </c>
      <c r="M524" s="150">
        <v>1.1000000000000001</v>
      </c>
      <c r="N524" s="149">
        <v>11</v>
      </c>
      <c r="O524" s="150">
        <v>1.18</v>
      </c>
      <c r="P524" s="149">
        <f t="shared" si="47"/>
        <v>13</v>
      </c>
      <c r="Q524" s="149">
        <f t="shared" si="46"/>
        <v>2.2800000000000002</v>
      </c>
      <c r="R524" s="22" t="s">
        <v>45</v>
      </c>
      <c r="S524" s="22" t="s">
        <v>342</v>
      </c>
      <c r="T524" s="22" t="s">
        <v>343</v>
      </c>
      <c r="U524" s="22" t="s">
        <v>111</v>
      </c>
      <c r="V524" s="98">
        <v>39083</v>
      </c>
      <c r="W524" s="16"/>
      <c r="X524" s="7">
        <v>416735599</v>
      </c>
      <c r="Y524" s="59" t="s">
        <v>344</v>
      </c>
      <c r="Z524" s="22" t="s">
        <v>345</v>
      </c>
      <c r="AA524" s="22" t="s">
        <v>80</v>
      </c>
      <c r="AB524" s="99">
        <v>416735599</v>
      </c>
      <c r="AC524" s="31" t="s">
        <v>344</v>
      </c>
      <c r="AD524" s="7">
        <v>24</v>
      </c>
    </row>
    <row r="525" spans="1:32">
      <c r="A525" s="8" t="s">
        <v>29</v>
      </c>
      <c r="B525" s="8">
        <v>6</v>
      </c>
      <c r="C525" s="8">
        <v>3</v>
      </c>
      <c r="D525" s="22" t="s">
        <v>417</v>
      </c>
      <c r="E525" s="8">
        <v>6338750</v>
      </c>
      <c r="F525" s="8" t="s">
        <v>31</v>
      </c>
      <c r="G525" s="22" t="s">
        <v>418</v>
      </c>
      <c r="H525" s="22" t="s">
        <v>44</v>
      </c>
      <c r="I525" s="148">
        <v>0</v>
      </c>
      <c r="J525" s="148">
        <v>2</v>
      </c>
      <c r="K525" s="148">
        <v>20</v>
      </c>
      <c r="L525" s="149">
        <v>3</v>
      </c>
      <c r="M525" s="150">
        <v>2</v>
      </c>
      <c r="N525" s="149">
        <v>0</v>
      </c>
      <c r="O525" s="150">
        <v>0</v>
      </c>
      <c r="P525" s="149">
        <f t="shared" si="47"/>
        <v>3</v>
      </c>
      <c r="Q525" s="149">
        <f t="shared" si="46"/>
        <v>2</v>
      </c>
      <c r="R525" s="22" t="s">
        <v>45</v>
      </c>
      <c r="S525" s="22" t="s">
        <v>364</v>
      </c>
      <c r="T525" s="22" t="s">
        <v>419</v>
      </c>
      <c r="U525" s="22" t="s">
        <v>65</v>
      </c>
      <c r="V525" s="98">
        <v>39083</v>
      </c>
      <c r="W525" s="16"/>
      <c r="X525" s="7">
        <v>416738751</v>
      </c>
      <c r="Y525" s="59" t="s">
        <v>420</v>
      </c>
      <c r="Z525" s="22" t="s">
        <v>421</v>
      </c>
      <c r="AA525" s="22" t="s">
        <v>422</v>
      </c>
      <c r="AB525" s="99">
        <v>416787135</v>
      </c>
      <c r="AC525" s="31" t="s">
        <v>420</v>
      </c>
      <c r="AD525" s="7">
        <v>36</v>
      </c>
    </row>
    <row r="526" spans="1:32" ht="14.25" customHeight="1">
      <c r="A526" s="8" t="s">
        <v>29</v>
      </c>
      <c r="B526" s="8">
        <v>6</v>
      </c>
      <c r="C526" s="8">
        <v>3</v>
      </c>
      <c r="D526" s="22" t="s">
        <v>363</v>
      </c>
      <c r="E526" s="8">
        <v>6406334</v>
      </c>
      <c r="F526" s="8" t="s">
        <v>31</v>
      </c>
      <c r="G526" s="22" t="s">
        <v>260</v>
      </c>
      <c r="H526" s="22" t="s">
        <v>44</v>
      </c>
      <c r="I526" s="148">
        <v>0</v>
      </c>
      <c r="J526" s="148">
        <v>20</v>
      </c>
      <c r="K526" s="148">
        <v>20</v>
      </c>
      <c r="L526" s="149">
        <v>1</v>
      </c>
      <c r="M526" s="150">
        <v>1</v>
      </c>
      <c r="N526" s="149">
        <v>0</v>
      </c>
      <c r="O526" s="150">
        <v>0</v>
      </c>
      <c r="P526" s="149">
        <f t="shared" si="47"/>
        <v>1</v>
      </c>
      <c r="Q526" s="149">
        <f t="shared" si="46"/>
        <v>1</v>
      </c>
      <c r="R526" s="22" t="s">
        <v>45</v>
      </c>
      <c r="S526" s="22" t="s">
        <v>364</v>
      </c>
      <c r="T526" s="22" t="s">
        <v>365</v>
      </c>
      <c r="U526" s="22" t="s">
        <v>65</v>
      </c>
      <c r="V526" s="98">
        <v>39083</v>
      </c>
      <c r="W526" s="16"/>
      <c r="X526" s="7">
        <v>416781122</v>
      </c>
      <c r="Y526" s="59" t="s">
        <v>366</v>
      </c>
      <c r="Z526" s="22" t="s">
        <v>367</v>
      </c>
      <c r="AA526" s="22" t="s">
        <v>368</v>
      </c>
      <c r="AB526" s="99">
        <v>416781122</v>
      </c>
      <c r="AC526" s="31" t="s">
        <v>366</v>
      </c>
      <c r="AD526" s="7">
        <v>20</v>
      </c>
      <c r="AE526" s="22"/>
      <c r="AF526" s="22"/>
    </row>
    <row r="527" spans="1:32">
      <c r="A527" s="8" t="s">
        <v>29</v>
      </c>
      <c r="B527" s="8">
        <v>6</v>
      </c>
      <c r="C527" s="8">
        <v>3</v>
      </c>
      <c r="D527" s="22" t="s">
        <v>369</v>
      </c>
      <c r="E527" s="8">
        <v>6933014</v>
      </c>
      <c r="F527" s="8" t="s">
        <v>31</v>
      </c>
      <c r="G527" s="22" t="s">
        <v>62</v>
      </c>
      <c r="H527" s="22" t="s">
        <v>44</v>
      </c>
      <c r="I527" s="148">
        <v>0</v>
      </c>
      <c r="J527" s="148">
        <v>1</v>
      </c>
      <c r="K527" s="148">
        <v>10</v>
      </c>
      <c r="L527" s="149">
        <v>1</v>
      </c>
      <c r="M527" s="150">
        <v>1</v>
      </c>
      <c r="N527" s="149">
        <v>0</v>
      </c>
      <c r="O527" s="150">
        <v>0</v>
      </c>
      <c r="P527" s="149">
        <f t="shared" si="47"/>
        <v>1</v>
      </c>
      <c r="Q527" s="149">
        <f t="shared" si="46"/>
        <v>1</v>
      </c>
      <c r="R527" s="22" t="s">
        <v>45</v>
      </c>
      <c r="S527" s="22" t="s">
        <v>364</v>
      </c>
      <c r="T527" s="22" t="s">
        <v>370</v>
      </c>
      <c r="U527" s="22" t="s">
        <v>65</v>
      </c>
      <c r="V527" s="98">
        <v>39083</v>
      </c>
      <c r="W527" s="16"/>
      <c r="X527" s="7">
        <v>416814114</v>
      </c>
      <c r="Y527" s="59" t="s">
        <v>371</v>
      </c>
      <c r="Z527" s="22" t="s">
        <v>372</v>
      </c>
      <c r="AA527" s="22" t="s">
        <v>80</v>
      </c>
      <c r="AB527" s="99" t="s">
        <v>373</v>
      </c>
      <c r="AC527" s="31" t="s">
        <v>371</v>
      </c>
      <c r="AD527" s="7">
        <v>1</v>
      </c>
      <c r="AE527" s="22"/>
      <c r="AF527" s="22"/>
    </row>
    <row r="528" spans="1:32" ht="15" customHeight="1">
      <c r="A528" s="8" t="s">
        <v>29</v>
      </c>
      <c r="B528" s="8">
        <v>6</v>
      </c>
      <c r="C528" s="8">
        <v>3</v>
      </c>
      <c r="D528" s="22" t="s">
        <v>428</v>
      </c>
      <c r="E528" s="8">
        <v>7646731</v>
      </c>
      <c r="F528" s="8" t="s">
        <v>31</v>
      </c>
      <c r="G528" s="22" t="s">
        <v>175</v>
      </c>
      <c r="H528" s="22" t="s">
        <v>44</v>
      </c>
      <c r="I528" s="148">
        <v>0</v>
      </c>
      <c r="J528" s="148">
        <v>1</v>
      </c>
      <c r="K528" s="148">
        <v>1</v>
      </c>
      <c r="L528" s="149">
        <v>2</v>
      </c>
      <c r="M528" s="150">
        <v>1</v>
      </c>
      <c r="N528" s="149">
        <v>1</v>
      </c>
      <c r="O528" s="150">
        <v>1</v>
      </c>
      <c r="P528" s="149">
        <f t="shared" si="47"/>
        <v>3</v>
      </c>
      <c r="Q528" s="149">
        <f t="shared" si="46"/>
        <v>2</v>
      </c>
      <c r="R528" s="22" t="s">
        <v>45</v>
      </c>
      <c r="S528" s="22" t="s">
        <v>429</v>
      </c>
      <c r="T528" s="22" t="s">
        <v>430</v>
      </c>
      <c r="U528" s="22" t="s">
        <v>65</v>
      </c>
      <c r="V528" s="98">
        <v>39083</v>
      </c>
      <c r="W528" s="16"/>
      <c r="X528" s="7">
        <v>416747124</v>
      </c>
      <c r="Y528" s="59" t="s">
        <v>431</v>
      </c>
      <c r="Z528" s="22" t="s">
        <v>432</v>
      </c>
      <c r="AA528" s="22" t="s">
        <v>433</v>
      </c>
      <c r="AB528" s="99">
        <v>416747124</v>
      </c>
      <c r="AC528" s="31" t="s">
        <v>431</v>
      </c>
      <c r="AD528" s="7">
        <v>9</v>
      </c>
    </row>
    <row r="529" spans="1:32">
      <c r="A529" s="19" t="s">
        <v>29</v>
      </c>
      <c r="B529" s="19">
        <v>6</v>
      </c>
      <c r="C529" s="19">
        <v>3</v>
      </c>
      <c r="D529" s="31" t="s">
        <v>454</v>
      </c>
      <c r="E529" s="19">
        <v>7894712</v>
      </c>
      <c r="F529" s="19" t="s">
        <v>31</v>
      </c>
      <c r="G529" s="31" t="s">
        <v>411</v>
      </c>
      <c r="H529" s="31" t="s">
        <v>390</v>
      </c>
      <c r="I529" s="156">
        <v>0</v>
      </c>
      <c r="J529" s="156">
        <v>1</v>
      </c>
      <c r="K529" s="156">
        <v>0</v>
      </c>
      <c r="L529" s="147">
        <v>2</v>
      </c>
      <c r="M529" s="217">
        <v>1.5</v>
      </c>
      <c r="N529" s="147">
        <v>1</v>
      </c>
      <c r="O529" s="217">
        <v>1</v>
      </c>
      <c r="P529" s="147">
        <f t="shared" si="47"/>
        <v>3</v>
      </c>
      <c r="Q529" s="149">
        <f t="shared" si="46"/>
        <v>2.5</v>
      </c>
      <c r="R529" s="31" t="s">
        <v>45</v>
      </c>
      <c r="S529" s="31" t="s">
        <v>455</v>
      </c>
      <c r="T529" s="31" t="s">
        <v>456</v>
      </c>
      <c r="U529" s="31" t="s">
        <v>330</v>
      </c>
      <c r="V529" s="95">
        <v>41660</v>
      </c>
      <c r="W529" s="20"/>
      <c r="X529" s="46">
        <v>730609551</v>
      </c>
      <c r="Y529" s="59" t="s">
        <v>457</v>
      </c>
      <c r="Z529" s="31" t="s">
        <v>458</v>
      </c>
      <c r="AA529" s="31" t="s">
        <v>459</v>
      </c>
      <c r="AB529" s="120">
        <v>730609551</v>
      </c>
      <c r="AC529" s="31" t="s">
        <v>457</v>
      </c>
      <c r="AD529" s="46">
        <v>1</v>
      </c>
      <c r="AE529" s="22"/>
      <c r="AF529" s="22"/>
    </row>
    <row r="530" spans="1:32" ht="15" customHeight="1">
      <c r="A530" s="8" t="s">
        <v>29</v>
      </c>
      <c r="B530" s="8">
        <v>6</v>
      </c>
      <c r="C530" s="8">
        <v>3</v>
      </c>
      <c r="D530" s="22" t="s">
        <v>396</v>
      </c>
      <c r="E530" s="8">
        <v>8820534</v>
      </c>
      <c r="F530" s="8" t="s">
        <v>31</v>
      </c>
      <c r="G530" s="22" t="s">
        <v>335</v>
      </c>
      <c r="H530" s="22" t="s">
        <v>390</v>
      </c>
      <c r="I530" s="148">
        <v>0</v>
      </c>
      <c r="J530" s="148">
        <v>2</v>
      </c>
      <c r="K530" s="148">
        <v>0</v>
      </c>
      <c r="L530" s="149">
        <v>3</v>
      </c>
      <c r="M530" s="150">
        <v>1.25</v>
      </c>
      <c r="N530" s="149">
        <v>1</v>
      </c>
      <c r="O530" s="150">
        <v>0.25</v>
      </c>
      <c r="P530" s="149">
        <f t="shared" si="47"/>
        <v>4</v>
      </c>
      <c r="Q530" s="149">
        <f t="shared" si="46"/>
        <v>1.5</v>
      </c>
      <c r="R530" s="22" t="s">
        <v>45</v>
      </c>
      <c r="S530" s="22" t="s">
        <v>397</v>
      </c>
      <c r="T530" s="22" t="s">
        <v>398</v>
      </c>
      <c r="U530" s="22" t="s">
        <v>65</v>
      </c>
      <c r="V530" s="98">
        <v>39083</v>
      </c>
      <c r="W530" s="16"/>
      <c r="X530" s="7">
        <v>416795464</v>
      </c>
      <c r="Y530" s="59" t="s">
        <v>399</v>
      </c>
      <c r="Z530" s="22" t="s">
        <v>400</v>
      </c>
      <c r="AA530" s="22" t="s">
        <v>401</v>
      </c>
      <c r="AB530" s="99">
        <v>416795452</v>
      </c>
      <c r="AC530" s="31" t="s">
        <v>402</v>
      </c>
      <c r="AD530" s="7">
        <v>1</v>
      </c>
      <c r="AE530" s="1"/>
    </row>
    <row r="531" spans="1:32" ht="15" customHeight="1">
      <c r="A531" s="8" t="s">
        <v>29</v>
      </c>
      <c r="B531" s="8">
        <v>6</v>
      </c>
      <c r="C531" s="8">
        <v>3</v>
      </c>
      <c r="D531" s="22" t="s">
        <v>436</v>
      </c>
      <c r="E531" s="8">
        <v>8917425</v>
      </c>
      <c r="F531" s="8" t="s">
        <v>31</v>
      </c>
      <c r="G531" s="45" t="s">
        <v>437</v>
      </c>
      <c r="H531" s="8" t="s">
        <v>438</v>
      </c>
      <c r="I531" s="149">
        <v>0</v>
      </c>
      <c r="J531" s="149">
        <v>8</v>
      </c>
      <c r="K531" s="149">
        <v>10</v>
      </c>
      <c r="L531" s="149">
        <v>9</v>
      </c>
      <c r="M531" s="150">
        <v>8.6</v>
      </c>
      <c r="N531" s="149">
        <v>5</v>
      </c>
      <c r="O531" s="150">
        <v>1.8</v>
      </c>
      <c r="P531" s="149">
        <f t="shared" si="47"/>
        <v>14</v>
      </c>
      <c r="Q531" s="149">
        <f t="shared" si="46"/>
        <v>10.4</v>
      </c>
      <c r="R531" s="22" t="s">
        <v>45</v>
      </c>
      <c r="S531" s="22" t="s">
        <v>439</v>
      </c>
      <c r="T531" s="22" t="s">
        <v>440</v>
      </c>
      <c r="U531" s="22" t="s">
        <v>330</v>
      </c>
      <c r="V531" s="98">
        <v>39083</v>
      </c>
      <c r="W531" s="16"/>
      <c r="X531" s="7">
        <v>416858323</v>
      </c>
      <c r="Y531" s="59" t="s">
        <v>441</v>
      </c>
      <c r="Z531" s="22" t="s">
        <v>442</v>
      </c>
      <c r="AA531" s="22" t="s">
        <v>443</v>
      </c>
      <c r="AB531" s="99" t="s">
        <v>444</v>
      </c>
      <c r="AC531" s="31" t="s">
        <v>445</v>
      </c>
      <c r="AD531" s="7">
        <v>20</v>
      </c>
    </row>
    <row r="532" spans="1:32">
      <c r="A532" s="19" t="s">
        <v>29</v>
      </c>
      <c r="B532" s="8">
        <v>6</v>
      </c>
      <c r="C532" s="8">
        <v>3</v>
      </c>
      <c r="D532" s="22" t="s">
        <v>74</v>
      </c>
      <c r="E532" s="8">
        <v>9223369</v>
      </c>
      <c r="F532" s="8" t="s">
        <v>31</v>
      </c>
      <c r="G532" s="22" t="s">
        <v>53</v>
      </c>
      <c r="H532" s="22" t="s">
        <v>73</v>
      </c>
      <c r="I532" s="148">
        <v>0</v>
      </c>
      <c r="J532" s="148">
        <v>15</v>
      </c>
      <c r="K532" s="148">
        <v>0</v>
      </c>
      <c r="L532" s="149">
        <v>26</v>
      </c>
      <c r="M532" s="150">
        <v>12.5</v>
      </c>
      <c r="N532" s="149">
        <v>2</v>
      </c>
      <c r="O532" s="150">
        <v>1</v>
      </c>
      <c r="P532" s="149">
        <f t="shared" si="47"/>
        <v>28</v>
      </c>
      <c r="Q532" s="149">
        <f t="shared" si="46"/>
        <v>13.5</v>
      </c>
      <c r="R532" s="22" t="s">
        <v>45</v>
      </c>
      <c r="S532" s="51" t="s">
        <v>2659</v>
      </c>
      <c r="T532" s="22" t="s">
        <v>75</v>
      </c>
      <c r="U532" s="22" t="s">
        <v>76</v>
      </c>
      <c r="V532" s="98">
        <v>39083</v>
      </c>
      <c r="W532" s="16"/>
      <c r="X532" s="7" t="s">
        <v>434</v>
      </c>
      <c r="Y532" s="59" t="s">
        <v>81</v>
      </c>
      <c r="Z532" s="22" t="s">
        <v>435</v>
      </c>
      <c r="AA532" s="22"/>
      <c r="AB532" s="99">
        <v>776067070</v>
      </c>
      <c r="AC532" s="31" t="s">
        <v>81</v>
      </c>
      <c r="AD532" s="7">
        <v>15</v>
      </c>
    </row>
    <row r="533" spans="1:32" ht="15" customHeight="1">
      <c r="A533" s="19" t="s">
        <v>29</v>
      </c>
      <c r="B533" s="19">
        <v>6</v>
      </c>
      <c r="C533" s="19">
        <v>3</v>
      </c>
      <c r="D533" s="31" t="s">
        <v>497</v>
      </c>
      <c r="E533" s="19">
        <v>2987242</v>
      </c>
      <c r="F533" s="19" t="s">
        <v>31</v>
      </c>
      <c r="G533" s="31" t="s">
        <v>713</v>
      </c>
      <c r="H533" s="31" t="s">
        <v>299</v>
      </c>
      <c r="I533" s="147">
        <v>0</v>
      </c>
      <c r="J533" s="147">
        <v>3</v>
      </c>
      <c r="K533" s="147">
        <v>13</v>
      </c>
      <c r="L533" s="147">
        <v>5</v>
      </c>
      <c r="M533" s="217">
        <v>3.35</v>
      </c>
      <c r="N533" s="147">
        <v>10</v>
      </c>
      <c r="O533" s="217">
        <v>0.76</v>
      </c>
      <c r="P533" s="147">
        <v>15</v>
      </c>
      <c r="Q533" s="147">
        <v>4.1100000000000003</v>
      </c>
      <c r="R533" s="31" t="s">
        <v>1742</v>
      </c>
      <c r="S533" s="31" t="s">
        <v>1853</v>
      </c>
      <c r="T533" s="31" t="s">
        <v>1854</v>
      </c>
      <c r="U533" s="31" t="s">
        <v>111</v>
      </c>
      <c r="V533" s="95">
        <v>40179</v>
      </c>
      <c r="W533" s="31"/>
      <c r="X533" s="46">
        <v>774535324</v>
      </c>
      <c r="Y533" s="59" t="s">
        <v>1855</v>
      </c>
      <c r="Z533" s="31" t="s">
        <v>97</v>
      </c>
      <c r="AB533" s="120">
        <v>774535324</v>
      </c>
      <c r="AC533" s="31" t="s">
        <v>1855</v>
      </c>
      <c r="AD533" s="61"/>
      <c r="AE533" s="1"/>
    </row>
    <row r="534" spans="1:32" s="43" customFormat="1">
      <c r="A534" s="8" t="s">
        <v>29</v>
      </c>
      <c r="B534" s="8">
        <v>14</v>
      </c>
      <c r="C534" s="8">
        <v>3</v>
      </c>
      <c r="D534" s="121" t="s">
        <v>74</v>
      </c>
      <c r="E534" s="24">
        <v>5892622</v>
      </c>
      <c r="F534" s="8" t="s">
        <v>31</v>
      </c>
      <c r="G534" s="22" t="s">
        <v>32</v>
      </c>
      <c r="H534" s="22" t="s">
        <v>44</v>
      </c>
      <c r="I534" s="149">
        <v>0</v>
      </c>
      <c r="J534" s="149">
        <v>0</v>
      </c>
      <c r="K534" s="149">
        <v>15</v>
      </c>
      <c r="L534" s="149">
        <v>5</v>
      </c>
      <c r="M534" s="150">
        <v>0.6</v>
      </c>
      <c r="N534" s="149">
        <v>2</v>
      </c>
      <c r="O534" s="150">
        <v>1</v>
      </c>
      <c r="P534" s="149">
        <f>L534+N534</f>
        <v>7</v>
      </c>
      <c r="Q534" s="149">
        <f>SUM(M534,O534)</f>
        <v>1.6</v>
      </c>
      <c r="R534" s="22" t="s">
        <v>2185</v>
      </c>
      <c r="S534" s="22" t="s">
        <v>2659</v>
      </c>
      <c r="T534" s="22" t="s">
        <v>75</v>
      </c>
      <c r="U534" s="22" t="s">
        <v>76</v>
      </c>
      <c r="V534" s="94">
        <v>39448</v>
      </c>
      <c r="W534" s="22"/>
      <c r="X534" s="7" t="s">
        <v>77</v>
      </c>
      <c r="Y534" s="59" t="s">
        <v>485</v>
      </c>
      <c r="Z534" s="22" t="s">
        <v>486</v>
      </c>
      <c r="AA534" s="22" t="s">
        <v>487</v>
      </c>
      <c r="AB534" s="99" t="s">
        <v>77</v>
      </c>
      <c r="AC534" s="31" t="s">
        <v>485</v>
      </c>
      <c r="AD534" s="7">
        <v>65</v>
      </c>
      <c r="AE534" s="145"/>
      <c r="AF534" s="145"/>
    </row>
    <row r="535" spans="1:32">
      <c r="A535" s="146" t="s">
        <v>71</v>
      </c>
      <c r="B535" s="146">
        <v>14</v>
      </c>
      <c r="C535" s="146">
        <v>3</v>
      </c>
      <c r="D535" s="186" t="s">
        <v>1882</v>
      </c>
      <c r="E535" s="178">
        <v>9011520</v>
      </c>
      <c r="F535" s="146" t="s">
        <v>31</v>
      </c>
      <c r="G535" s="187" t="s">
        <v>2708</v>
      </c>
      <c r="H535" s="56" t="s">
        <v>93</v>
      </c>
      <c r="I535" s="147">
        <v>0</v>
      </c>
      <c r="J535" s="147">
        <v>1</v>
      </c>
      <c r="K535" s="147">
        <v>3</v>
      </c>
      <c r="L535" s="147">
        <v>1</v>
      </c>
      <c r="M535" s="217">
        <v>0.5</v>
      </c>
      <c r="N535" s="147">
        <v>1</v>
      </c>
      <c r="O535" s="217">
        <v>0.4</v>
      </c>
      <c r="P535" s="147">
        <v>2</v>
      </c>
      <c r="Q535" s="147">
        <v>0.9</v>
      </c>
      <c r="R535" s="186" t="s">
        <v>1776</v>
      </c>
      <c r="S535" s="31" t="s">
        <v>2709</v>
      </c>
      <c r="T535" s="31" t="s">
        <v>2265</v>
      </c>
      <c r="U535" s="31"/>
      <c r="V535" s="95">
        <v>41883</v>
      </c>
      <c r="W535" s="31"/>
      <c r="X535" s="102">
        <v>416732303</v>
      </c>
      <c r="Y535" s="59" t="s">
        <v>1888</v>
      </c>
      <c r="Z535" s="31" t="s">
        <v>2710</v>
      </c>
      <c r="AA535" s="31" t="s">
        <v>229</v>
      </c>
      <c r="AB535" s="120"/>
      <c r="AC535" s="31"/>
      <c r="AD535" s="7"/>
    </row>
    <row r="536" spans="1:32" ht="15" customHeight="1">
      <c r="A536" s="19" t="s">
        <v>29</v>
      </c>
      <c r="B536" s="19">
        <v>2</v>
      </c>
      <c r="C536" s="19">
        <v>4</v>
      </c>
      <c r="D536" s="31" t="s">
        <v>624</v>
      </c>
      <c r="E536" s="19">
        <v>1740941</v>
      </c>
      <c r="F536" s="19" t="s">
        <v>31</v>
      </c>
      <c r="G536" s="31" t="s">
        <v>693</v>
      </c>
      <c r="H536" s="31" t="s">
        <v>44</v>
      </c>
      <c r="I536" s="147">
        <v>0</v>
      </c>
      <c r="J536" s="147">
        <v>2</v>
      </c>
      <c r="K536" s="147">
        <v>0</v>
      </c>
      <c r="L536" s="147">
        <v>5</v>
      </c>
      <c r="M536" s="217">
        <v>2.39</v>
      </c>
      <c r="N536" s="147">
        <v>2</v>
      </c>
      <c r="O536" s="217">
        <v>0.22</v>
      </c>
      <c r="P536" s="147">
        <f t="shared" ref="P536:P546" si="48">SUM(L536,N536)</f>
        <v>7</v>
      </c>
      <c r="Q536" s="147">
        <f t="shared" ref="Q536:Q546" si="49">SUM(M536,O536)</f>
        <v>2.6100000000000003</v>
      </c>
      <c r="R536" s="31" t="s">
        <v>108</v>
      </c>
      <c r="S536" s="31" t="s">
        <v>626</v>
      </c>
      <c r="T536" s="31" t="s">
        <v>694</v>
      </c>
      <c r="U536" s="31" t="s">
        <v>37</v>
      </c>
      <c r="V536" s="95">
        <v>39448</v>
      </c>
      <c r="W536" s="31"/>
      <c r="X536" s="46">
        <v>415654308</v>
      </c>
      <c r="Y536" s="59" t="s">
        <v>628</v>
      </c>
      <c r="Z536" s="31" t="s">
        <v>629</v>
      </c>
      <c r="AA536" s="31" t="s">
        <v>118</v>
      </c>
      <c r="AB536" s="120">
        <v>608108373</v>
      </c>
      <c r="AC536" s="31" t="s">
        <v>628</v>
      </c>
      <c r="AD536" s="61">
        <v>2</v>
      </c>
      <c r="AE536" s="37"/>
      <c r="AF536" s="37"/>
    </row>
    <row r="537" spans="1:32" ht="15" customHeight="1">
      <c r="A537" s="19" t="s">
        <v>29</v>
      </c>
      <c r="B537" s="19">
        <v>2</v>
      </c>
      <c r="C537" s="19">
        <v>4</v>
      </c>
      <c r="D537" s="31" t="s">
        <v>630</v>
      </c>
      <c r="E537" s="19">
        <v>6110378</v>
      </c>
      <c r="F537" s="19" t="s">
        <v>31</v>
      </c>
      <c r="G537" s="31" t="s">
        <v>631</v>
      </c>
      <c r="H537" s="31" t="s">
        <v>632</v>
      </c>
      <c r="I537" s="147">
        <v>0</v>
      </c>
      <c r="J537" s="147">
        <v>5</v>
      </c>
      <c r="K537" s="147">
        <v>5</v>
      </c>
      <c r="L537" s="147">
        <v>6</v>
      </c>
      <c r="M537" s="217">
        <v>4</v>
      </c>
      <c r="N537" s="147">
        <v>2</v>
      </c>
      <c r="O537" s="217">
        <v>1</v>
      </c>
      <c r="P537" s="147">
        <f t="shared" si="48"/>
        <v>8</v>
      </c>
      <c r="Q537" s="147">
        <f t="shared" si="49"/>
        <v>5</v>
      </c>
      <c r="R537" s="31" t="s">
        <v>34</v>
      </c>
      <c r="S537" s="31" t="s">
        <v>633</v>
      </c>
      <c r="T537" s="31" t="s">
        <v>634</v>
      </c>
      <c r="U537" s="31" t="s">
        <v>37</v>
      </c>
      <c r="V537" s="95">
        <v>39083</v>
      </c>
      <c r="W537" s="31"/>
      <c r="X537" s="46">
        <v>739066938</v>
      </c>
      <c r="Y537" s="59" t="s">
        <v>635</v>
      </c>
      <c r="Z537" s="31" t="s">
        <v>636</v>
      </c>
      <c r="AA537" s="31" t="s">
        <v>637</v>
      </c>
      <c r="AB537" s="120">
        <v>773407310</v>
      </c>
      <c r="AC537" s="31" t="s">
        <v>635</v>
      </c>
      <c r="AD537" s="61">
        <v>15</v>
      </c>
    </row>
    <row r="538" spans="1:32">
      <c r="A538" s="19" t="s">
        <v>29</v>
      </c>
      <c r="B538" s="19">
        <v>2</v>
      </c>
      <c r="C538" s="19">
        <v>4</v>
      </c>
      <c r="D538" s="31" t="s">
        <v>624</v>
      </c>
      <c r="E538" s="19">
        <v>7261145</v>
      </c>
      <c r="F538" s="19" t="s">
        <v>31</v>
      </c>
      <c r="G538" s="31" t="s">
        <v>625</v>
      </c>
      <c r="H538" s="31" t="s">
        <v>194</v>
      </c>
      <c r="I538" s="147">
        <v>0</v>
      </c>
      <c r="J538" s="147">
        <v>3</v>
      </c>
      <c r="K538" s="147">
        <v>0</v>
      </c>
      <c r="L538" s="147">
        <v>5</v>
      </c>
      <c r="M538" s="217">
        <v>3.27</v>
      </c>
      <c r="N538" s="147">
        <v>2</v>
      </c>
      <c r="O538" s="217">
        <v>0.22</v>
      </c>
      <c r="P538" s="147">
        <f t="shared" si="48"/>
        <v>7</v>
      </c>
      <c r="Q538" s="147">
        <f t="shared" si="49"/>
        <v>3.49</v>
      </c>
      <c r="R538" s="31" t="s">
        <v>34</v>
      </c>
      <c r="S538" s="31" t="s">
        <v>626</v>
      </c>
      <c r="T538" s="31" t="s">
        <v>627</v>
      </c>
      <c r="U538" s="31" t="s">
        <v>37</v>
      </c>
      <c r="V538" s="95">
        <v>39083</v>
      </c>
      <c r="W538" s="31"/>
      <c r="X538" s="46">
        <v>415654308</v>
      </c>
      <c r="Y538" s="59" t="s">
        <v>628</v>
      </c>
      <c r="Z538" s="31" t="s">
        <v>629</v>
      </c>
      <c r="AA538" s="31" t="s">
        <v>118</v>
      </c>
      <c r="AB538" s="120">
        <v>608108373</v>
      </c>
      <c r="AC538" s="31" t="s">
        <v>628</v>
      </c>
      <c r="AD538" s="61">
        <v>3</v>
      </c>
    </row>
    <row r="539" spans="1:32">
      <c r="A539" s="18" t="s">
        <v>71</v>
      </c>
      <c r="B539" s="8">
        <v>2</v>
      </c>
      <c r="C539" s="8">
        <v>4</v>
      </c>
      <c r="D539" s="45" t="s">
        <v>2653</v>
      </c>
      <c r="E539" s="8">
        <v>9905305</v>
      </c>
      <c r="F539" s="81" t="s">
        <v>31</v>
      </c>
      <c r="G539" s="22" t="s">
        <v>638</v>
      </c>
      <c r="H539" s="22" t="s">
        <v>639</v>
      </c>
      <c r="I539" s="148">
        <v>0</v>
      </c>
      <c r="J539" s="148">
        <v>3</v>
      </c>
      <c r="K539" s="148">
        <v>0</v>
      </c>
      <c r="L539" s="149">
        <v>3</v>
      </c>
      <c r="M539" s="150">
        <v>0.53</v>
      </c>
      <c r="N539" s="149">
        <v>2</v>
      </c>
      <c r="O539" s="150">
        <v>0.1</v>
      </c>
      <c r="P539" s="149">
        <f t="shared" si="48"/>
        <v>5</v>
      </c>
      <c r="Q539" s="149">
        <f t="shared" si="49"/>
        <v>0.63</v>
      </c>
      <c r="R539" s="51" t="s">
        <v>34</v>
      </c>
      <c r="S539" s="51" t="s">
        <v>640</v>
      </c>
      <c r="T539" s="22" t="s">
        <v>641</v>
      </c>
      <c r="U539" s="22" t="s">
        <v>37</v>
      </c>
      <c r="V539" s="98">
        <v>41030</v>
      </c>
      <c r="W539" s="16"/>
      <c r="X539" s="7">
        <v>736620807</v>
      </c>
      <c r="Y539" s="59" t="s">
        <v>642</v>
      </c>
      <c r="Z539" s="22" t="s">
        <v>643</v>
      </c>
      <c r="AA539" s="22" t="s">
        <v>80</v>
      </c>
      <c r="AB539" s="99"/>
      <c r="AC539" s="31" t="s">
        <v>642</v>
      </c>
      <c r="AD539" s="7">
        <v>25</v>
      </c>
    </row>
    <row r="540" spans="1:32">
      <c r="A540" s="8" t="s">
        <v>29</v>
      </c>
      <c r="B540" s="8">
        <v>2</v>
      </c>
      <c r="C540" s="8">
        <v>4</v>
      </c>
      <c r="D540" s="22" t="s">
        <v>657</v>
      </c>
      <c r="E540" s="8">
        <v>3071047</v>
      </c>
      <c r="F540" s="8" t="s">
        <v>31</v>
      </c>
      <c r="G540" s="22" t="s">
        <v>175</v>
      </c>
      <c r="H540" s="22" t="s">
        <v>44</v>
      </c>
      <c r="I540" s="148">
        <v>0</v>
      </c>
      <c r="J540" s="148">
        <v>1</v>
      </c>
      <c r="K540" s="148">
        <v>0</v>
      </c>
      <c r="L540" s="149">
        <v>1</v>
      </c>
      <c r="M540" s="150">
        <v>1</v>
      </c>
      <c r="N540" s="149">
        <v>2</v>
      </c>
      <c r="O540" s="150">
        <v>0.4</v>
      </c>
      <c r="P540" s="149">
        <f t="shared" si="48"/>
        <v>3</v>
      </c>
      <c r="Q540" s="149">
        <f t="shared" si="49"/>
        <v>1.4</v>
      </c>
      <c r="R540" s="22" t="s">
        <v>45</v>
      </c>
      <c r="S540" s="22" t="s">
        <v>657</v>
      </c>
      <c r="T540" s="22" t="s">
        <v>658</v>
      </c>
      <c r="U540" s="22" t="s">
        <v>65</v>
      </c>
      <c r="V540" s="98">
        <v>39083</v>
      </c>
      <c r="W540" s="16"/>
      <c r="X540" s="7">
        <v>415214704</v>
      </c>
      <c r="Y540" s="59" t="s">
        <v>659</v>
      </c>
      <c r="Z540" s="22" t="s">
        <v>660</v>
      </c>
      <c r="AA540" s="22" t="s">
        <v>422</v>
      </c>
      <c r="AB540" s="191">
        <v>415214704</v>
      </c>
      <c r="AC540" s="31" t="s">
        <v>661</v>
      </c>
      <c r="AD540" s="7">
        <v>12</v>
      </c>
    </row>
    <row r="541" spans="1:32">
      <c r="A541" s="8" t="s">
        <v>29</v>
      </c>
      <c r="B541" s="8">
        <v>2</v>
      </c>
      <c r="C541" s="8">
        <v>4</v>
      </c>
      <c r="D541" s="22" t="s">
        <v>651</v>
      </c>
      <c r="E541" s="8">
        <v>5153567</v>
      </c>
      <c r="F541" s="8" t="s">
        <v>31</v>
      </c>
      <c r="G541" s="22" t="s">
        <v>652</v>
      </c>
      <c r="H541" s="22" t="s">
        <v>129</v>
      </c>
      <c r="I541" s="148">
        <v>0</v>
      </c>
      <c r="J541" s="148">
        <v>14</v>
      </c>
      <c r="K541" s="148">
        <v>0</v>
      </c>
      <c r="L541" s="149">
        <v>15</v>
      </c>
      <c r="M541" s="150">
        <v>15</v>
      </c>
      <c r="N541" s="149">
        <v>7</v>
      </c>
      <c r="O541" s="150">
        <v>1.08</v>
      </c>
      <c r="P541" s="149">
        <f t="shared" si="48"/>
        <v>22</v>
      </c>
      <c r="Q541" s="149">
        <f t="shared" si="49"/>
        <v>16.079999999999998</v>
      </c>
      <c r="R541" s="22" t="s">
        <v>45</v>
      </c>
      <c r="S541" s="22" t="s">
        <v>653</v>
      </c>
      <c r="T541" s="22" t="s">
        <v>654</v>
      </c>
      <c r="U541" s="22" t="s">
        <v>56</v>
      </c>
      <c r="V541" s="98">
        <v>39083</v>
      </c>
      <c r="W541" s="16"/>
      <c r="X541" s="7">
        <v>415710262</v>
      </c>
      <c r="Y541" s="59" t="s">
        <v>655</v>
      </c>
      <c r="Z541" s="22" t="s">
        <v>656</v>
      </c>
      <c r="AA541" s="22" t="s">
        <v>512</v>
      </c>
      <c r="AB541" s="99">
        <v>415710262</v>
      </c>
      <c r="AC541" s="31" t="s">
        <v>655</v>
      </c>
      <c r="AD541" s="7">
        <v>260</v>
      </c>
    </row>
    <row r="542" spans="1:32">
      <c r="A542" s="24" t="s">
        <v>29</v>
      </c>
      <c r="B542" s="24">
        <v>2</v>
      </c>
      <c r="C542" s="24">
        <v>4</v>
      </c>
      <c r="D542" s="56" t="s">
        <v>644</v>
      </c>
      <c r="E542" s="24">
        <v>5528240</v>
      </c>
      <c r="F542" s="24" t="s">
        <v>31</v>
      </c>
      <c r="G542" s="56" t="s">
        <v>258</v>
      </c>
      <c r="H542" s="56" t="s">
        <v>203</v>
      </c>
      <c r="I542" s="153">
        <v>0</v>
      </c>
      <c r="J542" s="153">
        <v>6</v>
      </c>
      <c r="K542" s="153">
        <v>0</v>
      </c>
      <c r="L542" s="153">
        <v>6</v>
      </c>
      <c r="M542" s="161">
        <v>4.5999999999999996</v>
      </c>
      <c r="N542" s="153">
        <v>3</v>
      </c>
      <c r="O542" s="161">
        <v>1.65</v>
      </c>
      <c r="P542" s="153">
        <f t="shared" si="48"/>
        <v>9</v>
      </c>
      <c r="Q542" s="153">
        <f t="shared" si="49"/>
        <v>6.25</v>
      </c>
      <c r="R542" s="56" t="s">
        <v>45</v>
      </c>
      <c r="S542" s="56" t="s">
        <v>645</v>
      </c>
      <c r="T542" s="56" t="s">
        <v>646</v>
      </c>
      <c r="U542" s="56" t="s">
        <v>102</v>
      </c>
      <c r="V542" s="93">
        <v>39083</v>
      </c>
      <c r="W542" s="24"/>
      <c r="X542" s="29">
        <v>603723699</v>
      </c>
      <c r="Y542" s="59" t="s">
        <v>647</v>
      </c>
      <c r="Z542" s="56" t="s">
        <v>648</v>
      </c>
      <c r="AA542" s="56" t="s">
        <v>649</v>
      </c>
      <c r="AB542" s="117">
        <v>739304459</v>
      </c>
      <c r="AC542" s="31" t="s">
        <v>647</v>
      </c>
      <c r="AD542" s="7">
        <v>6</v>
      </c>
    </row>
    <row r="543" spans="1:32" ht="15" customHeight="1">
      <c r="A543" s="8" t="s">
        <v>29</v>
      </c>
      <c r="B543" s="8">
        <v>2</v>
      </c>
      <c r="C543" s="8">
        <v>4</v>
      </c>
      <c r="D543" s="22" t="s">
        <v>662</v>
      </c>
      <c r="E543" s="8">
        <v>6694054</v>
      </c>
      <c r="F543" s="8" t="s">
        <v>31</v>
      </c>
      <c r="G543" s="22" t="s">
        <v>418</v>
      </c>
      <c r="H543" s="22" t="s">
        <v>93</v>
      </c>
      <c r="I543" s="148">
        <v>0</v>
      </c>
      <c r="J543" s="148">
        <v>3</v>
      </c>
      <c r="K543" s="148">
        <v>0</v>
      </c>
      <c r="L543" s="149">
        <v>7</v>
      </c>
      <c r="M543" s="150">
        <v>6.2</v>
      </c>
      <c r="N543" s="149">
        <v>1</v>
      </c>
      <c r="O543" s="150">
        <v>1</v>
      </c>
      <c r="P543" s="149">
        <f t="shared" si="48"/>
        <v>8</v>
      </c>
      <c r="Q543" s="149">
        <f t="shared" si="49"/>
        <v>7.2</v>
      </c>
      <c r="R543" s="22" t="s">
        <v>45</v>
      </c>
      <c r="S543" s="22" t="s">
        <v>663</v>
      </c>
      <c r="T543" s="22" t="s">
        <v>664</v>
      </c>
      <c r="U543" s="22" t="s">
        <v>65</v>
      </c>
      <c r="V543" s="98">
        <v>39083</v>
      </c>
      <c r="W543" s="16"/>
      <c r="X543" s="7">
        <v>415214603</v>
      </c>
      <c r="Y543" s="59" t="s">
        <v>665</v>
      </c>
      <c r="Z543" s="22" t="s">
        <v>666</v>
      </c>
      <c r="AA543" s="22" t="s">
        <v>229</v>
      </c>
      <c r="AB543" s="99">
        <v>415214603</v>
      </c>
      <c r="AC543" s="31" t="s">
        <v>667</v>
      </c>
      <c r="AD543" s="7">
        <v>3</v>
      </c>
    </row>
    <row r="544" spans="1:32" ht="15" customHeight="1">
      <c r="A544" s="19" t="s">
        <v>29</v>
      </c>
      <c r="B544" s="19">
        <v>2</v>
      </c>
      <c r="C544" s="19">
        <v>4</v>
      </c>
      <c r="D544" s="31" t="s">
        <v>624</v>
      </c>
      <c r="E544" s="19">
        <v>7328567</v>
      </c>
      <c r="F544" s="19" t="s">
        <v>31</v>
      </c>
      <c r="G544" s="31" t="s">
        <v>650</v>
      </c>
      <c r="H544" s="31" t="s">
        <v>44</v>
      </c>
      <c r="I544" s="147">
        <v>0</v>
      </c>
      <c r="J544" s="147">
        <v>4</v>
      </c>
      <c r="K544" s="147">
        <v>0</v>
      </c>
      <c r="L544" s="147">
        <v>6</v>
      </c>
      <c r="M544" s="217">
        <v>4.7</v>
      </c>
      <c r="N544" s="147">
        <v>2</v>
      </c>
      <c r="O544" s="217">
        <v>0.32</v>
      </c>
      <c r="P544" s="147">
        <f t="shared" si="48"/>
        <v>8</v>
      </c>
      <c r="Q544" s="147">
        <f t="shared" si="49"/>
        <v>5.0200000000000005</v>
      </c>
      <c r="R544" s="31" t="s">
        <v>45</v>
      </c>
      <c r="S544" s="31" t="s">
        <v>626</v>
      </c>
      <c r="T544" s="31" t="s">
        <v>627</v>
      </c>
      <c r="U544" s="31" t="s">
        <v>37</v>
      </c>
      <c r="V544" s="95">
        <v>39448</v>
      </c>
      <c r="W544" s="31"/>
      <c r="X544" s="46">
        <v>415654308</v>
      </c>
      <c r="Y544" s="59" t="s">
        <v>628</v>
      </c>
      <c r="Z544" s="31" t="s">
        <v>629</v>
      </c>
      <c r="AA544" s="31" t="s">
        <v>118</v>
      </c>
      <c r="AB544" s="120">
        <v>608108373</v>
      </c>
      <c r="AC544" s="31" t="s">
        <v>628</v>
      </c>
      <c r="AD544" s="61">
        <v>4</v>
      </c>
      <c r="AE544" s="56"/>
      <c r="AF544" s="56"/>
    </row>
    <row r="545" spans="1:32" ht="15" customHeight="1">
      <c r="A545" s="8" t="s">
        <v>29</v>
      </c>
      <c r="B545" s="8">
        <v>2</v>
      </c>
      <c r="C545" s="8">
        <v>4</v>
      </c>
      <c r="D545" s="22" t="s">
        <v>674</v>
      </c>
      <c r="E545" s="8">
        <v>7932861</v>
      </c>
      <c r="F545" s="8" t="s">
        <v>31</v>
      </c>
      <c r="G545" s="22" t="s">
        <v>175</v>
      </c>
      <c r="H545" s="22" t="s">
        <v>44</v>
      </c>
      <c r="I545" s="148">
        <v>0</v>
      </c>
      <c r="J545" s="148">
        <v>10</v>
      </c>
      <c r="K545" s="148">
        <v>0</v>
      </c>
      <c r="L545" s="147">
        <v>1</v>
      </c>
      <c r="M545" s="217">
        <v>1</v>
      </c>
      <c r="N545" s="149">
        <v>0</v>
      </c>
      <c r="O545" s="150">
        <v>0</v>
      </c>
      <c r="P545" s="149">
        <f t="shared" si="48"/>
        <v>1</v>
      </c>
      <c r="Q545" s="149">
        <f t="shared" si="49"/>
        <v>1</v>
      </c>
      <c r="R545" s="22" t="s">
        <v>45</v>
      </c>
      <c r="S545" s="22" t="s">
        <v>675</v>
      </c>
      <c r="T545" s="22" t="s">
        <v>676</v>
      </c>
      <c r="U545" s="22" t="s">
        <v>65</v>
      </c>
      <c r="V545" s="98">
        <v>39448</v>
      </c>
      <c r="W545" s="16"/>
      <c r="X545" s="7" t="s">
        <v>677</v>
      </c>
      <c r="Y545" s="59" t="s">
        <v>678</v>
      </c>
      <c r="Z545" s="22" t="s">
        <v>679</v>
      </c>
      <c r="AA545" s="22" t="s">
        <v>80</v>
      </c>
      <c r="AB545" s="99" t="s">
        <v>680</v>
      </c>
      <c r="AC545" s="31" t="s">
        <v>678</v>
      </c>
      <c r="AD545" s="7">
        <v>20</v>
      </c>
    </row>
    <row r="546" spans="1:32" ht="15" customHeight="1">
      <c r="A546" s="8" t="s">
        <v>29</v>
      </c>
      <c r="B546" s="8">
        <v>2</v>
      </c>
      <c r="C546" s="8">
        <v>4</v>
      </c>
      <c r="D546" s="22" t="s">
        <v>681</v>
      </c>
      <c r="E546" s="8">
        <v>8521213</v>
      </c>
      <c r="F546" s="8" t="s">
        <v>31</v>
      </c>
      <c r="G546" s="22" t="s">
        <v>682</v>
      </c>
      <c r="H546" s="22" t="s">
        <v>33</v>
      </c>
      <c r="I546" s="148">
        <v>0</v>
      </c>
      <c r="J546" s="148">
        <v>1</v>
      </c>
      <c r="K546" s="148">
        <v>0</v>
      </c>
      <c r="L546" s="149">
        <v>2</v>
      </c>
      <c r="M546" s="150">
        <v>1.1000000000000001</v>
      </c>
      <c r="N546" s="149">
        <v>1</v>
      </c>
      <c r="O546" s="150">
        <v>0.15</v>
      </c>
      <c r="P546" s="149">
        <f t="shared" si="48"/>
        <v>3</v>
      </c>
      <c r="Q546" s="149">
        <f t="shared" si="49"/>
        <v>1.25</v>
      </c>
      <c r="R546" s="22" t="s">
        <v>45</v>
      </c>
      <c r="S546" s="22" t="s">
        <v>681</v>
      </c>
      <c r="T546" s="22" t="s">
        <v>683</v>
      </c>
      <c r="U546" s="22" t="s">
        <v>65</v>
      </c>
      <c r="V546" s="98">
        <v>39471</v>
      </c>
      <c r="W546" s="16"/>
      <c r="X546" s="7">
        <v>415722536</v>
      </c>
      <c r="Y546" s="59" t="s">
        <v>684</v>
      </c>
      <c r="Z546" s="22" t="s">
        <v>685</v>
      </c>
      <c r="AA546" s="22" t="s">
        <v>686</v>
      </c>
      <c r="AB546" s="99">
        <v>415722536</v>
      </c>
      <c r="AC546" s="31" t="s">
        <v>684</v>
      </c>
      <c r="AD546" s="7">
        <v>1</v>
      </c>
      <c r="AE546" s="1"/>
    </row>
    <row r="547" spans="1:32" s="43" customFormat="1">
      <c r="A547" s="19" t="s">
        <v>29</v>
      </c>
      <c r="B547" s="19">
        <v>2</v>
      </c>
      <c r="C547" s="19">
        <v>4</v>
      </c>
      <c r="D547" s="31" t="s">
        <v>706</v>
      </c>
      <c r="E547" s="19">
        <v>2803757</v>
      </c>
      <c r="F547" s="19" t="s">
        <v>31</v>
      </c>
      <c r="G547" s="31" t="s">
        <v>159</v>
      </c>
      <c r="H547" s="31" t="s">
        <v>144</v>
      </c>
      <c r="I547" s="147">
        <v>0</v>
      </c>
      <c r="J547" s="147">
        <v>8</v>
      </c>
      <c r="K547" s="147">
        <v>4</v>
      </c>
      <c r="L547" s="147">
        <v>3</v>
      </c>
      <c r="M547" s="217">
        <v>2</v>
      </c>
      <c r="N547" s="147">
        <v>4</v>
      </c>
      <c r="O547" s="217">
        <v>0.5</v>
      </c>
      <c r="P547" s="147">
        <v>7</v>
      </c>
      <c r="Q547" s="147">
        <v>2.5</v>
      </c>
      <c r="R547" s="31" t="s">
        <v>1742</v>
      </c>
      <c r="S547" s="31" t="s">
        <v>706</v>
      </c>
      <c r="T547" s="31" t="s">
        <v>707</v>
      </c>
      <c r="U547" s="31" t="s">
        <v>56</v>
      </c>
      <c r="V547" s="95">
        <v>39814</v>
      </c>
      <c r="W547" s="31"/>
      <c r="X547" s="46">
        <v>415710475</v>
      </c>
      <c r="Y547" s="59" t="s">
        <v>708</v>
      </c>
      <c r="Z547" s="31" t="s">
        <v>97</v>
      </c>
      <c r="AA547" s="60"/>
      <c r="AB547" s="190">
        <v>725530819</v>
      </c>
      <c r="AC547" s="31" t="s">
        <v>1923</v>
      </c>
      <c r="AD547" s="61"/>
      <c r="AE547" s="145"/>
      <c r="AF547" s="145"/>
    </row>
    <row r="548" spans="1:32" ht="16.5" customHeight="1">
      <c r="A548" s="19" t="s">
        <v>29</v>
      </c>
      <c r="B548" s="19">
        <v>2</v>
      </c>
      <c r="C548" s="19">
        <v>4</v>
      </c>
      <c r="D548" s="31" t="s">
        <v>668</v>
      </c>
      <c r="E548" s="19">
        <v>4178312</v>
      </c>
      <c r="F548" s="19" t="s">
        <v>31</v>
      </c>
      <c r="G548" s="31" t="s">
        <v>490</v>
      </c>
      <c r="H548" s="31" t="s">
        <v>153</v>
      </c>
      <c r="I548" s="147">
        <v>0</v>
      </c>
      <c r="J548" s="147">
        <v>1</v>
      </c>
      <c r="K548" s="147" t="s">
        <v>84</v>
      </c>
      <c r="L548" s="147">
        <v>1</v>
      </c>
      <c r="M548" s="217">
        <v>1</v>
      </c>
      <c r="N548" s="147">
        <v>6</v>
      </c>
      <c r="O548" s="217">
        <v>0.2</v>
      </c>
      <c r="P548" s="147">
        <v>7</v>
      </c>
      <c r="Q548" s="147">
        <v>1.2</v>
      </c>
      <c r="R548" s="31" t="s">
        <v>1742</v>
      </c>
      <c r="S548" s="31" t="s">
        <v>1924</v>
      </c>
      <c r="T548" s="31" t="s">
        <v>715</v>
      </c>
      <c r="U548" s="31" t="s">
        <v>56</v>
      </c>
      <c r="V548" s="95">
        <v>40210</v>
      </c>
      <c r="W548" s="31"/>
      <c r="X548" s="46">
        <v>415652404</v>
      </c>
      <c r="Y548" s="59" t="s">
        <v>673</v>
      </c>
      <c r="Z548" s="31" t="s">
        <v>118</v>
      </c>
      <c r="AB548" s="120">
        <v>415652404</v>
      </c>
      <c r="AC548" s="31" t="s">
        <v>673</v>
      </c>
      <c r="AD548" s="61"/>
      <c r="AE548" s="5"/>
      <c r="AF548" s="5"/>
    </row>
    <row r="549" spans="1:32">
      <c r="A549" s="8" t="s">
        <v>71</v>
      </c>
      <c r="B549" s="8">
        <v>3</v>
      </c>
      <c r="C549" s="8">
        <v>4</v>
      </c>
      <c r="D549" s="45" t="s">
        <v>2653</v>
      </c>
      <c r="E549" s="8">
        <v>2596762</v>
      </c>
      <c r="F549" s="8" t="s">
        <v>31</v>
      </c>
      <c r="G549" s="22" t="s">
        <v>749</v>
      </c>
      <c r="H549" s="22" t="s">
        <v>129</v>
      </c>
      <c r="I549" s="149">
        <v>0</v>
      </c>
      <c r="J549" s="149">
        <v>4</v>
      </c>
      <c r="K549" s="151">
        <v>0</v>
      </c>
      <c r="L549" s="149">
        <v>1</v>
      </c>
      <c r="M549" s="150">
        <v>0.1</v>
      </c>
      <c r="N549" s="149">
        <v>2</v>
      </c>
      <c r="O549" s="150">
        <v>0.1</v>
      </c>
      <c r="P549" s="149">
        <f>L549+N549</f>
        <v>3</v>
      </c>
      <c r="Q549" s="150">
        <f>SUM(M549,O549)</f>
        <v>0.2</v>
      </c>
      <c r="R549" s="22" t="s">
        <v>2185</v>
      </c>
      <c r="S549" s="22"/>
      <c r="T549" s="144" t="s">
        <v>641</v>
      </c>
      <c r="U549" s="22" t="s">
        <v>37</v>
      </c>
      <c r="V549" s="98">
        <v>40909</v>
      </c>
      <c r="W549" s="8"/>
      <c r="X549" s="7">
        <v>736620807</v>
      </c>
      <c r="Y549" s="59" t="s">
        <v>642</v>
      </c>
      <c r="Z549" s="22" t="s">
        <v>643</v>
      </c>
      <c r="AA549" s="22" t="s">
        <v>80</v>
      </c>
      <c r="AB549" s="99"/>
      <c r="AC549" s="31" t="s">
        <v>642</v>
      </c>
      <c r="AD549" s="7"/>
    </row>
    <row r="550" spans="1:32" s="43" customFormat="1">
      <c r="A550" s="24" t="s">
        <v>2682</v>
      </c>
      <c r="B550" s="24">
        <v>3</v>
      </c>
      <c r="C550" s="24">
        <v>4</v>
      </c>
      <c r="D550" s="56" t="s">
        <v>2684</v>
      </c>
      <c r="E550" s="24">
        <v>6953238</v>
      </c>
      <c r="F550" s="24" t="s">
        <v>31</v>
      </c>
      <c r="G550" s="56" t="s">
        <v>2687</v>
      </c>
      <c r="H550" s="56" t="s">
        <v>2688</v>
      </c>
      <c r="I550" s="149">
        <v>0</v>
      </c>
      <c r="J550" s="149">
        <v>2</v>
      </c>
      <c r="K550" s="151"/>
      <c r="L550" s="149">
        <v>3</v>
      </c>
      <c r="M550" s="150">
        <v>2</v>
      </c>
      <c r="N550" s="149">
        <v>1</v>
      </c>
      <c r="O550" s="150">
        <v>0.3</v>
      </c>
      <c r="P550" s="149">
        <f>L550+N550</f>
        <v>4</v>
      </c>
      <c r="Q550" s="149">
        <f>M550+O550</f>
        <v>2.2999999999999998</v>
      </c>
      <c r="R550" s="56" t="s">
        <v>1776</v>
      </c>
      <c r="S550" s="56"/>
      <c r="T550" s="139" t="s">
        <v>2683</v>
      </c>
      <c r="U550" s="60"/>
      <c r="V550" s="175">
        <v>41789</v>
      </c>
      <c r="W550"/>
      <c r="X550" s="6">
        <v>607813451</v>
      </c>
      <c r="Y550" s="59" t="s">
        <v>2685</v>
      </c>
      <c r="Z550" s="200" t="s">
        <v>2686</v>
      </c>
      <c r="AA550" s="60"/>
      <c r="AB550" s="101"/>
      <c r="AC550" s="31"/>
      <c r="AD550" s="6"/>
    </row>
    <row r="551" spans="1:32" ht="15" customHeight="1">
      <c r="A551" s="19" t="s">
        <v>741</v>
      </c>
      <c r="B551" s="19">
        <v>11</v>
      </c>
      <c r="C551" s="19">
        <v>5</v>
      </c>
      <c r="D551" s="31" t="s">
        <v>742</v>
      </c>
      <c r="E551" s="19">
        <v>1532609</v>
      </c>
      <c r="F551" s="19" t="s">
        <v>31</v>
      </c>
      <c r="G551" s="31" t="s">
        <v>53</v>
      </c>
      <c r="H551" s="31" t="s">
        <v>33</v>
      </c>
      <c r="I551" s="147">
        <v>0</v>
      </c>
      <c r="J551" s="147">
        <v>7</v>
      </c>
      <c r="K551" s="163">
        <v>7</v>
      </c>
      <c r="L551" s="147">
        <v>7</v>
      </c>
      <c r="M551" s="217">
        <v>5.25</v>
      </c>
      <c r="N551" s="147">
        <v>3</v>
      </c>
      <c r="O551" s="217">
        <v>1.5</v>
      </c>
      <c r="P551" s="147">
        <f t="shared" ref="P551:P559" si="50">SUM(L551,N551)</f>
        <v>10</v>
      </c>
      <c r="Q551" s="147">
        <f t="shared" ref="Q551:Q559" si="51">SUM(M551,O551)</f>
        <v>6.75</v>
      </c>
      <c r="R551" s="31" t="s">
        <v>34</v>
      </c>
      <c r="S551" s="31" t="s">
        <v>743</v>
      </c>
      <c r="T551" s="31" t="s">
        <v>744</v>
      </c>
      <c r="U551" s="31" t="s">
        <v>37</v>
      </c>
      <c r="V551" s="95">
        <v>39083</v>
      </c>
      <c r="W551" s="31"/>
      <c r="X551" s="46">
        <v>476101176</v>
      </c>
      <c r="Y551" s="59" t="s">
        <v>745</v>
      </c>
      <c r="Z551" s="31" t="s">
        <v>746</v>
      </c>
      <c r="AA551" s="31" t="s">
        <v>118</v>
      </c>
      <c r="AB551" s="120">
        <v>775748006</v>
      </c>
      <c r="AC551" s="31" t="s">
        <v>747</v>
      </c>
      <c r="AD551" s="61">
        <v>30</v>
      </c>
    </row>
    <row r="552" spans="1:32">
      <c r="A552" s="8" t="s">
        <v>741</v>
      </c>
      <c r="B552" s="8"/>
      <c r="C552" s="8">
        <v>5</v>
      </c>
      <c r="D552" s="45" t="s">
        <v>2752</v>
      </c>
      <c r="E552" s="8">
        <v>4076320</v>
      </c>
      <c r="F552" s="62" t="s">
        <v>31</v>
      </c>
      <c r="G552" s="22" t="s">
        <v>859</v>
      </c>
      <c r="H552" s="22" t="s">
        <v>194</v>
      </c>
      <c r="I552" s="147">
        <v>0</v>
      </c>
      <c r="J552" s="147">
        <v>4</v>
      </c>
      <c r="K552" s="147">
        <v>0</v>
      </c>
      <c r="L552" s="147">
        <v>6</v>
      </c>
      <c r="M552" s="217">
        <v>1.5</v>
      </c>
      <c r="N552" s="147">
        <v>2</v>
      </c>
      <c r="O552" s="217">
        <v>0.02</v>
      </c>
      <c r="P552" s="147">
        <f t="shared" si="50"/>
        <v>8</v>
      </c>
      <c r="Q552" s="147">
        <f t="shared" si="51"/>
        <v>1.52</v>
      </c>
      <c r="R552" s="51" t="s">
        <v>34</v>
      </c>
      <c r="S552" s="22" t="s">
        <v>1069</v>
      </c>
      <c r="T552" s="22" t="s">
        <v>1070</v>
      </c>
      <c r="U552" s="22" t="s">
        <v>76</v>
      </c>
      <c r="V552" s="98">
        <v>39722</v>
      </c>
      <c r="W552" s="16"/>
      <c r="X552" s="7">
        <v>736505560</v>
      </c>
      <c r="Y552" s="59" t="s">
        <v>1071</v>
      </c>
      <c r="Z552" s="22" t="s">
        <v>1072</v>
      </c>
      <c r="AA552" s="22" t="s">
        <v>1073</v>
      </c>
      <c r="AB552" s="99">
        <v>736505560</v>
      </c>
      <c r="AC552" s="31" t="s">
        <v>1071</v>
      </c>
      <c r="AD552" s="61"/>
    </row>
    <row r="553" spans="1:32">
      <c r="A553" s="8" t="s">
        <v>29</v>
      </c>
      <c r="B553" s="8">
        <v>11</v>
      </c>
      <c r="C553" s="8">
        <v>5</v>
      </c>
      <c r="D553" s="22" t="s">
        <v>732</v>
      </c>
      <c r="E553" s="8">
        <v>7323829</v>
      </c>
      <c r="F553" s="81" t="s">
        <v>31</v>
      </c>
      <c r="G553" s="22" t="s">
        <v>733</v>
      </c>
      <c r="H553" s="22" t="s">
        <v>93</v>
      </c>
      <c r="I553" s="149">
        <v>0</v>
      </c>
      <c r="J553" s="149">
        <v>4</v>
      </c>
      <c r="K553" s="151" t="s">
        <v>734</v>
      </c>
      <c r="L553" s="149">
        <v>5</v>
      </c>
      <c r="M553" s="150">
        <v>4.1500000000000004</v>
      </c>
      <c r="N553" s="149">
        <v>10</v>
      </c>
      <c r="O553" s="150">
        <v>0.85</v>
      </c>
      <c r="P553" s="149">
        <f t="shared" si="50"/>
        <v>15</v>
      </c>
      <c r="Q553" s="149">
        <f t="shared" si="51"/>
        <v>5</v>
      </c>
      <c r="R553" s="51" t="s">
        <v>34</v>
      </c>
      <c r="S553" s="22" t="s">
        <v>735</v>
      </c>
      <c r="T553" s="22" t="s">
        <v>736</v>
      </c>
      <c r="U553" s="22" t="s">
        <v>111</v>
      </c>
      <c r="V553" s="98">
        <v>39083</v>
      </c>
      <c r="W553" s="16"/>
      <c r="X553" s="7">
        <v>775713302</v>
      </c>
      <c r="Y553" s="59" t="s">
        <v>737</v>
      </c>
      <c r="Z553" s="22" t="s">
        <v>738</v>
      </c>
      <c r="AA553" s="22" t="s">
        <v>739</v>
      </c>
      <c r="AB553" s="99">
        <v>775713302</v>
      </c>
      <c r="AC553" s="31" t="s">
        <v>740</v>
      </c>
      <c r="AD553" s="7">
        <v>3</v>
      </c>
    </row>
    <row r="554" spans="1:32" ht="15" customHeight="1">
      <c r="A554" s="8" t="s">
        <v>29</v>
      </c>
      <c r="B554" s="8">
        <v>11</v>
      </c>
      <c r="C554" s="8">
        <v>5</v>
      </c>
      <c r="D554" s="45" t="s">
        <v>767</v>
      </c>
      <c r="E554" s="8">
        <v>1853582</v>
      </c>
      <c r="F554" s="62" t="s">
        <v>31</v>
      </c>
      <c r="G554" s="22" t="s">
        <v>375</v>
      </c>
      <c r="H554" s="22" t="s">
        <v>44</v>
      </c>
      <c r="I554" s="148">
        <v>0</v>
      </c>
      <c r="J554" s="148">
        <v>24</v>
      </c>
      <c r="K554" s="147">
        <v>13</v>
      </c>
      <c r="L554" s="149">
        <v>16</v>
      </c>
      <c r="M554" s="150">
        <v>16</v>
      </c>
      <c r="N554" s="149">
        <v>36</v>
      </c>
      <c r="O554" s="150">
        <v>5.47</v>
      </c>
      <c r="P554" s="149">
        <f t="shared" si="50"/>
        <v>52</v>
      </c>
      <c r="Q554" s="149">
        <f t="shared" si="51"/>
        <v>21.47</v>
      </c>
      <c r="R554" s="22" t="s">
        <v>45</v>
      </c>
      <c r="S554" s="22" t="s">
        <v>54</v>
      </c>
      <c r="T554" s="22" t="s">
        <v>768</v>
      </c>
      <c r="U554" s="22" t="s">
        <v>56</v>
      </c>
      <c r="V554" s="98">
        <v>39083</v>
      </c>
      <c r="W554" s="16"/>
      <c r="X554" s="7">
        <v>478620406</v>
      </c>
      <c r="Y554" s="59" t="s">
        <v>769</v>
      </c>
      <c r="Z554" s="22" t="s">
        <v>770</v>
      </c>
      <c r="AA554" s="22" t="s">
        <v>771</v>
      </c>
      <c r="AB554" s="99" t="s">
        <v>772</v>
      </c>
      <c r="AC554" s="31" t="s">
        <v>769</v>
      </c>
      <c r="AD554" s="7">
        <v>24</v>
      </c>
    </row>
    <row r="555" spans="1:32" ht="15" customHeight="1">
      <c r="A555" s="37" t="s">
        <v>71</v>
      </c>
      <c r="B555" s="37">
        <v>11</v>
      </c>
      <c r="C555" s="37">
        <v>5</v>
      </c>
      <c r="D555" s="59" t="s">
        <v>776</v>
      </c>
      <c r="E555" s="37">
        <v>2026889</v>
      </c>
      <c r="F555" s="37" t="s">
        <v>31</v>
      </c>
      <c r="G555" s="59" t="s">
        <v>481</v>
      </c>
      <c r="H555" s="59" t="s">
        <v>390</v>
      </c>
      <c r="I555" s="149">
        <v>0</v>
      </c>
      <c r="J555" s="149">
        <v>5</v>
      </c>
      <c r="K555" s="151">
        <v>2</v>
      </c>
      <c r="L555" s="149">
        <v>6</v>
      </c>
      <c r="M555" s="150">
        <v>2.0499999999999998</v>
      </c>
      <c r="N555" s="149">
        <v>0</v>
      </c>
      <c r="O555" s="150">
        <v>0</v>
      </c>
      <c r="P555" s="149">
        <f t="shared" si="50"/>
        <v>6</v>
      </c>
      <c r="Q555" s="149">
        <f t="shared" si="51"/>
        <v>2.0499999999999998</v>
      </c>
      <c r="R555" s="59" t="s">
        <v>45</v>
      </c>
      <c r="S555" s="59" t="s">
        <v>777</v>
      </c>
      <c r="T555" s="59" t="s">
        <v>778</v>
      </c>
      <c r="U555" s="59" t="s">
        <v>330</v>
      </c>
      <c r="V555" s="93">
        <v>41145</v>
      </c>
      <c r="W555" s="37"/>
      <c r="X555" s="61">
        <v>476702793</v>
      </c>
      <c r="Y555" s="59" t="s">
        <v>779</v>
      </c>
      <c r="Z555" s="59" t="s">
        <v>780</v>
      </c>
      <c r="AA555" s="59" t="s">
        <v>80</v>
      </c>
      <c r="AB555" s="118" t="s">
        <v>781</v>
      </c>
      <c r="AC555" s="31" t="s">
        <v>779</v>
      </c>
      <c r="AD555" s="61">
        <v>5</v>
      </c>
    </row>
    <row r="556" spans="1:32" ht="15" customHeight="1">
      <c r="A556" s="8" t="s">
        <v>29</v>
      </c>
      <c r="B556" s="8">
        <v>11</v>
      </c>
      <c r="C556" s="8">
        <v>5</v>
      </c>
      <c r="D556" s="22" t="s">
        <v>761</v>
      </c>
      <c r="E556" s="8">
        <v>4771324</v>
      </c>
      <c r="F556" s="81" t="s">
        <v>31</v>
      </c>
      <c r="G556" s="22" t="s">
        <v>762</v>
      </c>
      <c r="H556" s="22" t="s">
        <v>33</v>
      </c>
      <c r="I556" s="148">
        <v>0</v>
      </c>
      <c r="J556" s="148">
        <v>6</v>
      </c>
      <c r="K556" s="149">
        <v>5</v>
      </c>
      <c r="L556" s="149">
        <v>8</v>
      </c>
      <c r="M556" s="150">
        <v>8</v>
      </c>
      <c r="N556" s="149">
        <v>1</v>
      </c>
      <c r="O556" s="150">
        <v>0.25</v>
      </c>
      <c r="P556" s="149">
        <f t="shared" si="50"/>
        <v>9</v>
      </c>
      <c r="Q556" s="149">
        <f t="shared" si="51"/>
        <v>8.25</v>
      </c>
      <c r="R556" s="22" t="s">
        <v>45</v>
      </c>
      <c r="S556" s="22" t="s">
        <v>763</v>
      </c>
      <c r="T556" s="22" t="s">
        <v>764</v>
      </c>
      <c r="U556" s="22" t="s">
        <v>65</v>
      </c>
      <c r="V556" s="98">
        <v>39083</v>
      </c>
      <c r="W556" s="16"/>
      <c r="X556" s="7">
        <v>476748113</v>
      </c>
      <c r="Y556" s="59" t="s">
        <v>765</v>
      </c>
      <c r="Z556" s="22" t="s">
        <v>766</v>
      </c>
      <c r="AA556" s="22" t="s">
        <v>80</v>
      </c>
      <c r="AB556" s="99">
        <v>476748113</v>
      </c>
      <c r="AC556" s="31" t="s">
        <v>765</v>
      </c>
      <c r="AD556" s="7">
        <v>6</v>
      </c>
      <c r="AE556" s="56"/>
      <c r="AF556" s="56"/>
    </row>
    <row r="557" spans="1:32" ht="18" customHeight="1">
      <c r="A557" s="8" t="s">
        <v>29</v>
      </c>
      <c r="B557" s="8">
        <v>11</v>
      </c>
      <c r="C557" s="8">
        <v>5</v>
      </c>
      <c r="D557" s="22" t="s">
        <v>755</v>
      </c>
      <c r="E557" s="8">
        <v>5215780</v>
      </c>
      <c r="F557" s="81" t="s">
        <v>31</v>
      </c>
      <c r="G557" s="22" t="s">
        <v>411</v>
      </c>
      <c r="H557" s="22" t="s">
        <v>44</v>
      </c>
      <c r="I557" s="148">
        <v>0</v>
      </c>
      <c r="J557" s="148">
        <v>3</v>
      </c>
      <c r="K557" s="149">
        <v>3</v>
      </c>
      <c r="L557" s="149">
        <v>6</v>
      </c>
      <c r="M557" s="150">
        <v>5.25</v>
      </c>
      <c r="N557" s="149">
        <v>1</v>
      </c>
      <c r="O557" s="150">
        <v>0.25</v>
      </c>
      <c r="P557" s="149">
        <f t="shared" si="50"/>
        <v>7</v>
      </c>
      <c r="Q557" s="149">
        <f t="shared" si="51"/>
        <v>5.5</v>
      </c>
      <c r="R557" s="22" t="s">
        <v>45</v>
      </c>
      <c r="S557" s="22" t="s">
        <v>756</v>
      </c>
      <c r="T557" s="22" t="s">
        <v>757</v>
      </c>
      <c r="U557" s="22" t="s">
        <v>65</v>
      </c>
      <c r="V557" s="98">
        <v>39083</v>
      </c>
      <c r="W557" s="16"/>
      <c r="X557" s="7">
        <v>476869863</v>
      </c>
      <c r="Y557" s="59" t="s">
        <v>758</v>
      </c>
      <c r="Z557" s="22" t="s">
        <v>759</v>
      </c>
      <c r="AA557" s="22" t="s">
        <v>80</v>
      </c>
      <c r="AB557" s="99">
        <v>476744357</v>
      </c>
      <c r="AC557" s="31" t="s">
        <v>760</v>
      </c>
      <c r="AD557" s="7">
        <v>3</v>
      </c>
    </row>
    <row r="558" spans="1:32" ht="15" customHeight="1">
      <c r="A558" s="8" t="s">
        <v>29</v>
      </c>
      <c r="B558" s="8">
        <v>11</v>
      </c>
      <c r="C558" s="8">
        <v>5</v>
      </c>
      <c r="D558" s="22" t="s">
        <v>732</v>
      </c>
      <c r="E558" s="8">
        <v>5798742</v>
      </c>
      <c r="F558" s="81" t="s">
        <v>31</v>
      </c>
      <c r="G558" s="22" t="s">
        <v>773</v>
      </c>
      <c r="H558" s="22" t="s">
        <v>194</v>
      </c>
      <c r="I558" s="148">
        <v>0</v>
      </c>
      <c r="J558" s="148">
        <v>7</v>
      </c>
      <c r="K558" s="149">
        <v>7</v>
      </c>
      <c r="L558" s="149">
        <v>8</v>
      </c>
      <c r="M558" s="150">
        <v>7.15</v>
      </c>
      <c r="N558" s="149">
        <v>10</v>
      </c>
      <c r="O558" s="150">
        <v>1.1499999999999999</v>
      </c>
      <c r="P558" s="149">
        <f t="shared" si="50"/>
        <v>18</v>
      </c>
      <c r="Q558" s="149">
        <f t="shared" si="51"/>
        <v>8.3000000000000007</v>
      </c>
      <c r="R558" s="22" t="s">
        <v>45</v>
      </c>
      <c r="S558" s="22" t="s">
        <v>54</v>
      </c>
      <c r="T558" s="22" t="s">
        <v>736</v>
      </c>
      <c r="U558" s="22" t="s">
        <v>111</v>
      </c>
      <c r="V558" s="98">
        <v>39083</v>
      </c>
      <c r="W558" s="16"/>
      <c r="X558" s="7">
        <v>775713302</v>
      </c>
      <c r="Y558" s="59" t="s">
        <v>737</v>
      </c>
      <c r="Z558" s="22" t="s">
        <v>774</v>
      </c>
      <c r="AA558" s="22" t="s">
        <v>775</v>
      </c>
      <c r="AB558" s="99">
        <v>775713302</v>
      </c>
      <c r="AC558" s="31" t="s">
        <v>740</v>
      </c>
      <c r="AD558" s="7">
        <v>4</v>
      </c>
    </row>
    <row r="559" spans="1:32" s="43" customFormat="1" ht="15" customHeight="1">
      <c r="A559" s="8" t="s">
        <v>29</v>
      </c>
      <c r="B559" s="8">
        <v>11</v>
      </c>
      <c r="C559" s="8">
        <v>5</v>
      </c>
      <c r="D559" s="22" t="s">
        <v>748</v>
      </c>
      <c r="E559" s="8">
        <v>6426990</v>
      </c>
      <c r="F559" s="81" t="s">
        <v>31</v>
      </c>
      <c r="G559" s="22" t="s">
        <v>749</v>
      </c>
      <c r="H559" s="22" t="s">
        <v>44</v>
      </c>
      <c r="I559" s="148">
        <v>0</v>
      </c>
      <c r="J559" s="148">
        <v>5</v>
      </c>
      <c r="K559" s="149">
        <v>5</v>
      </c>
      <c r="L559" s="149">
        <v>5</v>
      </c>
      <c r="M559" s="150">
        <v>4.0999999999999996</v>
      </c>
      <c r="N559" s="149">
        <v>4</v>
      </c>
      <c r="O559" s="150">
        <v>0.3</v>
      </c>
      <c r="P559" s="149">
        <f t="shared" si="50"/>
        <v>9</v>
      </c>
      <c r="Q559" s="149">
        <f t="shared" si="51"/>
        <v>4.3999999999999995</v>
      </c>
      <c r="R559" s="22" t="s">
        <v>45</v>
      </c>
      <c r="S559" s="22" t="s">
        <v>750</v>
      </c>
      <c r="T559" s="22" t="s">
        <v>751</v>
      </c>
      <c r="U559" s="22" t="s">
        <v>330</v>
      </c>
      <c r="V559" s="98">
        <v>39448</v>
      </c>
      <c r="W559" s="16"/>
      <c r="X559" s="7">
        <v>478012286</v>
      </c>
      <c r="Y559" s="59" t="s">
        <v>752</v>
      </c>
      <c r="Z559" s="22" t="s">
        <v>753</v>
      </c>
      <c r="AA559" s="22" t="s">
        <v>754</v>
      </c>
      <c r="AB559" s="99">
        <v>478012286</v>
      </c>
      <c r="AC559" s="31" t="s">
        <v>752</v>
      </c>
      <c r="AD559" s="7">
        <v>5</v>
      </c>
      <c r="AE559" s="42"/>
    </row>
    <row r="560" spans="1:32" s="92" customFormat="1">
      <c r="A560" s="37" t="s">
        <v>29</v>
      </c>
      <c r="B560" s="37">
        <v>10</v>
      </c>
      <c r="C560" s="37">
        <v>5</v>
      </c>
      <c r="D560" s="59" t="s">
        <v>1972</v>
      </c>
      <c r="E560" s="37">
        <v>5124068</v>
      </c>
      <c r="F560" s="37" t="s">
        <v>31</v>
      </c>
      <c r="G560" s="59" t="s">
        <v>2039</v>
      </c>
      <c r="H560" s="59" t="s">
        <v>289</v>
      </c>
      <c r="I560" s="149">
        <v>0</v>
      </c>
      <c r="J560" s="149">
        <v>1</v>
      </c>
      <c r="K560" s="151">
        <v>6</v>
      </c>
      <c r="L560" s="149">
        <v>4</v>
      </c>
      <c r="M560" s="150">
        <v>2</v>
      </c>
      <c r="N560" s="149">
        <v>1</v>
      </c>
      <c r="O560" s="150">
        <v>0.5</v>
      </c>
      <c r="P560" s="149">
        <f>L560+N560</f>
        <v>5</v>
      </c>
      <c r="Q560" s="150">
        <f t="shared" ref="Q560:Q570" si="52">SUM(M560,O560)</f>
        <v>2.5</v>
      </c>
      <c r="R560" s="59" t="s">
        <v>2176</v>
      </c>
      <c r="S560" s="59" t="s">
        <v>2425</v>
      </c>
      <c r="T560" s="59" t="s">
        <v>1975</v>
      </c>
      <c r="U560" s="59" t="s">
        <v>65</v>
      </c>
      <c r="V560" s="93">
        <v>40330</v>
      </c>
      <c r="W560" s="37"/>
      <c r="X560" s="61">
        <v>476700099</v>
      </c>
      <c r="Y560" s="59" t="s">
        <v>1976</v>
      </c>
      <c r="Z560" s="59" t="s">
        <v>2426</v>
      </c>
      <c r="AA560" s="59" t="s">
        <v>1977</v>
      </c>
      <c r="AB560" s="118">
        <v>476700099</v>
      </c>
      <c r="AC560" s="31" t="s">
        <v>1976</v>
      </c>
      <c r="AD560" s="61">
        <v>1</v>
      </c>
    </row>
    <row r="561" spans="1:32">
      <c r="A561" s="37" t="s">
        <v>29</v>
      </c>
      <c r="B561" s="37">
        <v>13</v>
      </c>
      <c r="C561" s="37">
        <v>6</v>
      </c>
      <c r="D561" s="59" t="s">
        <v>850</v>
      </c>
      <c r="E561" s="37">
        <v>3593109</v>
      </c>
      <c r="F561" s="37" t="s">
        <v>31</v>
      </c>
      <c r="G561" s="59" t="s">
        <v>851</v>
      </c>
      <c r="H561" s="59" t="s">
        <v>203</v>
      </c>
      <c r="I561" s="149">
        <v>0</v>
      </c>
      <c r="J561" s="149">
        <v>2</v>
      </c>
      <c r="K561" s="151" t="s">
        <v>852</v>
      </c>
      <c r="L561" s="149">
        <v>4</v>
      </c>
      <c r="M561" s="150">
        <v>1.75</v>
      </c>
      <c r="N561" s="149">
        <v>1</v>
      </c>
      <c r="O561" s="150">
        <v>0.5</v>
      </c>
      <c r="P561" s="149">
        <f t="shared" ref="P561:P570" si="53">SUM(L561,N561)</f>
        <v>5</v>
      </c>
      <c r="Q561" s="149">
        <f t="shared" si="52"/>
        <v>2.25</v>
      </c>
      <c r="R561" s="59" t="s">
        <v>34</v>
      </c>
      <c r="S561" s="59" t="s">
        <v>853</v>
      </c>
      <c r="T561" s="59" t="s">
        <v>854</v>
      </c>
      <c r="U561" s="59" t="s">
        <v>37</v>
      </c>
      <c r="V561" s="93">
        <v>40909</v>
      </c>
      <c r="W561" s="37"/>
      <c r="X561" s="61">
        <v>734494567</v>
      </c>
      <c r="Y561" s="59" t="s">
        <v>855</v>
      </c>
      <c r="Z561" s="59" t="s">
        <v>856</v>
      </c>
      <c r="AA561" s="59" t="s">
        <v>857</v>
      </c>
      <c r="AB561" s="118">
        <v>734494567</v>
      </c>
      <c r="AC561" s="31" t="s">
        <v>855</v>
      </c>
      <c r="AD561" s="61">
        <v>2</v>
      </c>
    </row>
    <row r="562" spans="1:32">
      <c r="A562" s="8" t="s">
        <v>29</v>
      </c>
      <c r="B562" s="8">
        <v>13</v>
      </c>
      <c r="C562" s="8">
        <v>6</v>
      </c>
      <c r="D562" s="22" t="s">
        <v>845</v>
      </c>
      <c r="E562" s="8">
        <v>4181497</v>
      </c>
      <c r="F562" s="81" t="s">
        <v>31</v>
      </c>
      <c r="G562" s="22" t="s">
        <v>159</v>
      </c>
      <c r="H562" s="22" t="s">
        <v>814</v>
      </c>
      <c r="I562" s="149">
        <v>0</v>
      </c>
      <c r="J562" s="149">
        <v>7</v>
      </c>
      <c r="K562" s="149">
        <v>0</v>
      </c>
      <c r="L562" s="149">
        <v>8</v>
      </c>
      <c r="M562" s="150">
        <v>4.68</v>
      </c>
      <c r="N562" s="149">
        <v>4</v>
      </c>
      <c r="O562" s="150">
        <v>0.64</v>
      </c>
      <c r="P562" s="149">
        <f t="shared" si="53"/>
        <v>12</v>
      </c>
      <c r="Q562" s="149">
        <f t="shared" si="52"/>
        <v>5.3199999999999994</v>
      </c>
      <c r="R562" s="51" t="s">
        <v>34</v>
      </c>
      <c r="S562" s="22" t="s">
        <v>846</v>
      </c>
      <c r="T562" s="22" t="s">
        <v>847</v>
      </c>
      <c r="U562" s="22" t="s">
        <v>37</v>
      </c>
      <c r="V562" s="98">
        <v>41187</v>
      </c>
      <c r="W562" s="16"/>
      <c r="X562" s="7">
        <v>775505957</v>
      </c>
      <c r="Y562" s="59" t="s">
        <v>848</v>
      </c>
      <c r="Z562" s="22" t="s">
        <v>849</v>
      </c>
      <c r="AA562" s="22" t="s">
        <v>118</v>
      </c>
      <c r="AB562" s="99">
        <v>775505957</v>
      </c>
      <c r="AC562" s="31" t="s">
        <v>848</v>
      </c>
      <c r="AD562" s="7">
        <v>1</v>
      </c>
    </row>
    <row r="563" spans="1:32" ht="15" customHeight="1">
      <c r="A563" s="19" t="s">
        <v>29</v>
      </c>
      <c r="B563" s="19">
        <v>13</v>
      </c>
      <c r="C563" s="19">
        <v>6</v>
      </c>
      <c r="D563" s="31" t="s">
        <v>858</v>
      </c>
      <c r="E563" s="19">
        <v>5168000</v>
      </c>
      <c r="F563" s="19" t="s">
        <v>31</v>
      </c>
      <c r="G563" s="31" t="s">
        <v>859</v>
      </c>
      <c r="H563" s="31" t="s">
        <v>33</v>
      </c>
      <c r="I563" s="147">
        <v>0</v>
      </c>
      <c r="J563" s="147">
        <v>3</v>
      </c>
      <c r="K563" s="147">
        <v>3</v>
      </c>
      <c r="L563" s="147">
        <v>4</v>
      </c>
      <c r="M563" s="217">
        <v>2.9</v>
      </c>
      <c r="N563" s="147">
        <v>6</v>
      </c>
      <c r="O563" s="217">
        <v>0.96</v>
      </c>
      <c r="P563" s="147">
        <f t="shared" si="53"/>
        <v>10</v>
      </c>
      <c r="Q563" s="147">
        <f t="shared" si="52"/>
        <v>3.86</v>
      </c>
      <c r="R563" s="31" t="s">
        <v>34</v>
      </c>
      <c r="S563" s="31" t="s">
        <v>860</v>
      </c>
      <c r="T563" s="31" t="s">
        <v>861</v>
      </c>
      <c r="U563" s="31" t="s">
        <v>56</v>
      </c>
      <c r="V563" s="95">
        <v>41671</v>
      </c>
      <c r="W563" s="31"/>
      <c r="X563" s="46">
        <v>412035320</v>
      </c>
      <c r="Y563" s="59" t="s">
        <v>862</v>
      </c>
      <c r="Z563" s="31" t="s">
        <v>863</v>
      </c>
      <c r="AA563" s="31" t="s">
        <v>563</v>
      </c>
      <c r="AB563" s="120" t="s">
        <v>864</v>
      </c>
      <c r="AC563" s="31" t="s">
        <v>865</v>
      </c>
      <c r="AD563" s="61">
        <v>3</v>
      </c>
    </row>
    <row r="564" spans="1:32" s="92" customFormat="1">
      <c r="A564" s="8" t="s">
        <v>29</v>
      </c>
      <c r="B564" s="8">
        <v>13</v>
      </c>
      <c r="C564" s="8">
        <v>6</v>
      </c>
      <c r="D564" s="115" t="s">
        <v>873</v>
      </c>
      <c r="E564" s="8">
        <v>1088856</v>
      </c>
      <c r="F564" s="83" t="s">
        <v>31</v>
      </c>
      <c r="G564" s="22" t="s">
        <v>62</v>
      </c>
      <c r="H564" s="22" t="s">
        <v>44</v>
      </c>
      <c r="I564" s="149">
        <v>0</v>
      </c>
      <c r="J564" s="148">
        <v>2</v>
      </c>
      <c r="K564" s="149">
        <v>2</v>
      </c>
      <c r="L564" s="149">
        <v>3</v>
      </c>
      <c r="M564" s="150">
        <v>2.2000000000000002</v>
      </c>
      <c r="N564" s="149">
        <v>0</v>
      </c>
      <c r="O564" s="150">
        <v>0</v>
      </c>
      <c r="P564" s="149">
        <f t="shared" si="53"/>
        <v>3</v>
      </c>
      <c r="Q564" s="149">
        <f t="shared" si="52"/>
        <v>2.2000000000000002</v>
      </c>
      <c r="R564" s="22" t="s">
        <v>45</v>
      </c>
      <c r="S564" s="22" t="s">
        <v>874</v>
      </c>
      <c r="T564" s="22" t="s">
        <v>875</v>
      </c>
      <c r="U564" s="22" t="s">
        <v>65</v>
      </c>
      <c r="V564" s="98">
        <v>39083</v>
      </c>
      <c r="W564" s="16"/>
      <c r="X564" s="7">
        <v>412386581</v>
      </c>
      <c r="Y564" s="59" t="s">
        <v>876</v>
      </c>
      <c r="Z564" s="22" t="s">
        <v>877</v>
      </c>
      <c r="AA564" s="22" t="s">
        <v>263</v>
      </c>
      <c r="AB564" s="99">
        <v>412358411</v>
      </c>
      <c r="AC564" s="31" t="s">
        <v>878</v>
      </c>
      <c r="AD564" s="7">
        <v>2</v>
      </c>
    </row>
    <row r="565" spans="1:32" ht="15.75" customHeight="1">
      <c r="A565" s="8" t="s">
        <v>29</v>
      </c>
      <c r="B565" s="8">
        <v>13</v>
      </c>
      <c r="C565" s="8">
        <v>6</v>
      </c>
      <c r="D565" s="22" t="s">
        <v>888</v>
      </c>
      <c r="E565" s="8">
        <v>1412819</v>
      </c>
      <c r="F565" s="81" t="s">
        <v>31</v>
      </c>
      <c r="G565" s="22" t="s">
        <v>889</v>
      </c>
      <c r="H565" s="22" t="s">
        <v>93</v>
      </c>
      <c r="I565" s="149">
        <v>0</v>
      </c>
      <c r="J565" s="148">
        <v>1</v>
      </c>
      <c r="K565" s="149"/>
      <c r="L565" s="149">
        <v>2</v>
      </c>
      <c r="M565" s="150">
        <v>1.2</v>
      </c>
      <c r="N565" s="149">
        <v>1</v>
      </c>
      <c r="O565" s="150">
        <v>0.2</v>
      </c>
      <c r="P565" s="149">
        <f t="shared" si="53"/>
        <v>3</v>
      </c>
      <c r="Q565" s="149">
        <f t="shared" si="52"/>
        <v>1.4</v>
      </c>
      <c r="R565" s="22" t="s">
        <v>45</v>
      </c>
      <c r="S565" s="22" t="s">
        <v>890</v>
      </c>
      <c r="T565" s="22" t="s">
        <v>891</v>
      </c>
      <c r="U565" s="22" t="s">
        <v>330</v>
      </c>
      <c r="V565" s="98">
        <v>40909</v>
      </c>
      <c r="W565" s="16"/>
      <c r="X565" s="7">
        <v>412332780</v>
      </c>
      <c r="Y565" s="59" t="s">
        <v>892</v>
      </c>
      <c r="Z565" s="22" t="s">
        <v>893</v>
      </c>
      <c r="AA565" s="22" t="s">
        <v>459</v>
      </c>
      <c r="AB565" s="99">
        <v>602107575</v>
      </c>
      <c r="AC565" s="31" t="s">
        <v>892</v>
      </c>
      <c r="AD565" s="7">
        <v>1</v>
      </c>
    </row>
    <row r="566" spans="1:32" ht="15" customHeight="1">
      <c r="A566" s="8" t="s">
        <v>29</v>
      </c>
      <c r="B566" s="8">
        <v>13</v>
      </c>
      <c r="C566" s="8">
        <v>6</v>
      </c>
      <c r="D566" s="22" t="s">
        <v>866</v>
      </c>
      <c r="E566" s="8">
        <v>2682912</v>
      </c>
      <c r="F566" s="81" t="s">
        <v>31</v>
      </c>
      <c r="G566" s="22" t="s">
        <v>62</v>
      </c>
      <c r="H566" s="22" t="s">
        <v>44</v>
      </c>
      <c r="I566" s="149">
        <v>0</v>
      </c>
      <c r="J566" s="148">
        <v>2</v>
      </c>
      <c r="K566" s="149"/>
      <c r="L566" s="149">
        <v>3</v>
      </c>
      <c r="M566" s="150">
        <v>1.2</v>
      </c>
      <c r="N566" s="149">
        <v>0</v>
      </c>
      <c r="O566" s="150">
        <v>0</v>
      </c>
      <c r="P566" s="149">
        <f t="shared" si="53"/>
        <v>3</v>
      </c>
      <c r="Q566" s="149">
        <f t="shared" si="52"/>
        <v>1.2</v>
      </c>
      <c r="R566" s="22" t="s">
        <v>45</v>
      </c>
      <c r="S566" s="22" t="s">
        <v>867</v>
      </c>
      <c r="T566" s="22" t="s">
        <v>868</v>
      </c>
      <c r="U566" s="22" t="s">
        <v>65</v>
      </c>
      <c r="V566" s="98">
        <v>39083</v>
      </c>
      <c r="W566" s="16"/>
      <c r="X566" s="7">
        <v>412354820</v>
      </c>
      <c r="Y566" s="59" t="s">
        <v>869</v>
      </c>
      <c r="Z566" s="22" t="s">
        <v>870</v>
      </c>
      <c r="AA566" s="22" t="s">
        <v>871</v>
      </c>
      <c r="AB566" s="99">
        <v>412354822</v>
      </c>
      <c r="AC566" s="31" t="s">
        <v>872</v>
      </c>
      <c r="AD566" s="7">
        <v>2</v>
      </c>
    </row>
    <row r="567" spans="1:32" ht="15" customHeight="1">
      <c r="A567" s="8" t="s">
        <v>29</v>
      </c>
      <c r="B567" s="8">
        <v>13</v>
      </c>
      <c r="C567" s="8">
        <v>6</v>
      </c>
      <c r="D567" s="45" t="s">
        <v>884</v>
      </c>
      <c r="E567" s="8">
        <v>4363293</v>
      </c>
      <c r="F567" s="62" t="s">
        <v>31</v>
      </c>
      <c r="G567" s="22" t="s">
        <v>411</v>
      </c>
      <c r="H567" s="22" t="s">
        <v>129</v>
      </c>
      <c r="I567" s="149">
        <v>0</v>
      </c>
      <c r="J567" s="148">
        <v>1</v>
      </c>
      <c r="K567" s="149"/>
      <c r="L567" s="149">
        <v>1</v>
      </c>
      <c r="M567" s="150">
        <v>1</v>
      </c>
      <c r="N567" s="149">
        <v>1</v>
      </c>
      <c r="O567" s="150">
        <v>1</v>
      </c>
      <c r="P567" s="149">
        <f t="shared" si="53"/>
        <v>2</v>
      </c>
      <c r="Q567" s="149">
        <f t="shared" si="52"/>
        <v>2</v>
      </c>
      <c r="R567" s="22" t="s">
        <v>45</v>
      </c>
      <c r="S567" s="22" t="s">
        <v>364</v>
      </c>
      <c r="T567" s="22" t="s">
        <v>885</v>
      </c>
      <c r="U567" s="22" t="s">
        <v>65</v>
      </c>
      <c r="V567" s="98">
        <v>39083</v>
      </c>
      <c r="W567" s="16"/>
      <c r="X567" s="7">
        <v>412391231</v>
      </c>
      <c r="Y567" s="59" t="s">
        <v>886</v>
      </c>
      <c r="Z567" s="22" t="s">
        <v>887</v>
      </c>
      <c r="AA567" s="22" t="s">
        <v>229</v>
      </c>
      <c r="AB567" s="99">
        <v>412391231</v>
      </c>
      <c r="AC567" s="31" t="s">
        <v>886</v>
      </c>
      <c r="AD567" s="7">
        <v>40</v>
      </c>
    </row>
    <row r="568" spans="1:32" s="43" customFormat="1" ht="15" customHeight="1">
      <c r="A568" s="8" t="s">
        <v>29</v>
      </c>
      <c r="B568" s="8">
        <v>13</v>
      </c>
      <c r="C568" s="8">
        <v>6</v>
      </c>
      <c r="D568" s="115" t="s">
        <v>858</v>
      </c>
      <c r="E568" s="8">
        <v>5350551</v>
      </c>
      <c r="F568" s="83" t="s">
        <v>31</v>
      </c>
      <c r="G568" s="22" t="s">
        <v>899</v>
      </c>
      <c r="H568" s="22" t="s">
        <v>33</v>
      </c>
      <c r="I568" s="149">
        <v>0</v>
      </c>
      <c r="J568" s="148">
        <v>7</v>
      </c>
      <c r="K568" s="149">
        <v>7</v>
      </c>
      <c r="L568" s="149">
        <v>5</v>
      </c>
      <c r="M568" s="150">
        <v>2.2000000000000002</v>
      </c>
      <c r="N568" s="149">
        <v>0</v>
      </c>
      <c r="O568" s="150">
        <v>0</v>
      </c>
      <c r="P568" s="149">
        <f t="shared" si="53"/>
        <v>5</v>
      </c>
      <c r="Q568" s="149">
        <f t="shared" si="52"/>
        <v>2.2000000000000002</v>
      </c>
      <c r="R568" s="22" t="s">
        <v>45</v>
      </c>
      <c r="S568" s="22" t="s">
        <v>900</v>
      </c>
      <c r="T568" s="22" t="s">
        <v>861</v>
      </c>
      <c r="U568" s="22" t="s">
        <v>56</v>
      </c>
      <c r="V568" s="98">
        <v>40360</v>
      </c>
      <c r="W568" s="16"/>
      <c r="X568" s="7">
        <v>412338397</v>
      </c>
      <c r="Y568" s="59" t="s">
        <v>901</v>
      </c>
      <c r="Z568" s="22" t="s">
        <v>863</v>
      </c>
      <c r="AA568" s="22" t="s">
        <v>512</v>
      </c>
      <c r="AB568" s="99">
        <v>412337037</v>
      </c>
      <c r="AC568" s="31" t="s">
        <v>902</v>
      </c>
      <c r="AD568" s="7">
        <v>7</v>
      </c>
      <c r="AE568" s="42"/>
    </row>
    <row r="569" spans="1:32" s="92" customFormat="1" ht="15" customHeight="1">
      <c r="A569" s="24" t="s">
        <v>71</v>
      </c>
      <c r="B569" s="24">
        <v>13</v>
      </c>
      <c r="C569" s="24">
        <v>6</v>
      </c>
      <c r="D569" s="56" t="s">
        <v>903</v>
      </c>
      <c r="E569" s="24">
        <v>9585709</v>
      </c>
      <c r="F569" s="82" t="s">
        <v>31</v>
      </c>
      <c r="G569" s="56" t="s">
        <v>335</v>
      </c>
      <c r="H569" s="56" t="s">
        <v>904</v>
      </c>
      <c r="I569" s="147">
        <v>0</v>
      </c>
      <c r="J569" s="153">
        <v>1</v>
      </c>
      <c r="K569" s="153"/>
      <c r="L569" s="153">
        <v>2</v>
      </c>
      <c r="M569" s="161">
        <v>1.3</v>
      </c>
      <c r="N569" s="153">
        <v>2</v>
      </c>
      <c r="O569" s="161">
        <v>0.75</v>
      </c>
      <c r="P569" s="153">
        <f t="shared" si="53"/>
        <v>4</v>
      </c>
      <c r="Q569" s="149">
        <f t="shared" si="52"/>
        <v>2.0499999999999998</v>
      </c>
      <c r="R569" s="56" t="s">
        <v>45</v>
      </c>
      <c r="S569" s="54" t="s">
        <v>905</v>
      </c>
      <c r="T569" s="54" t="s">
        <v>906</v>
      </c>
      <c r="U569" s="56" t="s">
        <v>76</v>
      </c>
      <c r="V569" s="94">
        <v>41505</v>
      </c>
      <c r="W569" s="25"/>
      <c r="X569" s="29">
        <v>777665571</v>
      </c>
      <c r="Y569" s="59" t="s">
        <v>907</v>
      </c>
      <c r="Z569" s="56" t="s">
        <v>908</v>
      </c>
      <c r="AA569" s="56" t="s">
        <v>80</v>
      </c>
      <c r="AB569" s="117">
        <v>777665571</v>
      </c>
      <c r="AC569" s="31" t="s">
        <v>907</v>
      </c>
      <c r="AD569" s="29">
        <v>1</v>
      </c>
    </row>
    <row r="570" spans="1:32" s="92" customFormat="1" ht="15.75" customHeight="1">
      <c r="A570" s="8" t="s">
        <v>29</v>
      </c>
      <c r="B570" s="8">
        <v>13</v>
      </c>
      <c r="C570" s="8">
        <v>6</v>
      </c>
      <c r="D570" s="116" t="s">
        <v>879</v>
      </c>
      <c r="E570" s="8">
        <v>9957516</v>
      </c>
      <c r="F570" s="89" t="s">
        <v>31</v>
      </c>
      <c r="G570" s="22" t="s">
        <v>411</v>
      </c>
      <c r="H570" s="22" t="s">
        <v>93</v>
      </c>
      <c r="I570" s="149">
        <v>0</v>
      </c>
      <c r="J570" s="148">
        <v>6</v>
      </c>
      <c r="K570" s="149"/>
      <c r="L570" s="149">
        <v>7</v>
      </c>
      <c r="M570" s="150">
        <v>6.94</v>
      </c>
      <c r="N570" s="149">
        <v>2</v>
      </c>
      <c r="O570" s="150">
        <v>2</v>
      </c>
      <c r="P570" s="149">
        <f t="shared" si="53"/>
        <v>9</v>
      </c>
      <c r="Q570" s="149">
        <f t="shared" si="52"/>
        <v>8.9400000000000013</v>
      </c>
      <c r="R570" s="22" t="s">
        <v>45</v>
      </c>
      <c r="S570" s="22" t="s">
        <v>880</v>
      </c>
      <c r="T570" s="22" t="s">
        <v>881</v>
      </c>
      <c r="U570" s="22" t="s">
        <v>65</v>
      </c>
      <c r="V570" s="98">
        <v>39083</v>
      </c>
      <c r="W570" s="16"/>
      <c r="X570" s="7">
        <v>412371466</v>
      </c>
      <c r="Y570" s="59" t="s">
        <v>882</v>
      </c>
      <c r="Z570" s="22" t="s">
        <v>883</v>
      </c>
      <c r="AA570" s="22" t="s">
        <v>97</v>
      </c>
      <c r="AB570" s="99">
        <v>724169643</v>
      </c>
      <c r="AC570" s="31" t="s">
        <v>882</v>
      </c>
      <c r="AD570" s="7">
        <v>6</v>
      </c>
    </row>
    <row r="571" spans="1:32" s="92" customFormat="1" ht="15" customHeight="1">
      <c r="A571" s="24" t="s">
        <v>29</v>
      </c>
      <c r="B571" s="24">
        <v>13</v>
      </c>
      <c r="C571" s="24">
        <v>6</v>
      </c>
      <c r="D571" s="56" t="s">
        <v>1539</v>
      </c>
      <c r="E571" s="24">
        <v>3306857</v>
      </c>
      <c r="F571" s="24" t="s">
        <v>31</v>
      </c>
      <c r="G571" s="56" t="s">
        <v>1743</v>
      </c>
      <c r="H571" s="56" t="s">
        <v>308</v>
      </c>
      <c r="I571" s="153">
        <v>0</v>
      </c>
      <c r="J571" s="153">
        <v>5</v>
      </c>
      <c r="K571" s="153" t="s">
        <v>84</v>
      </c>
      <c r="L571" s="153">
        <v>7</v>
      </c>
      <c r="M571" s="161">
        <v>4.8</v>
      </c>
      <c r="N571" s="153">
        <v>0</v>
      </c>
      <c r="O571" s="161">
        <v>0.5</v>
      </c>
      <c r="P571" s="153">
        <v>7</v>
      </c>
      <c r="Q571" s="153">
        <v>5.3</v>
      </c>
      <c r="R571" s="56" t="s">
        <v>1742</v>
      </c>
      <c r="S571" s="56" t="s">
        <v>1742</v>
      </c>
      <c r="T571" s="56" t="s">
        <v>1531</v>
      </c>
      <c r="U571" s="56" t="s">
        <v>37</v>
      </c>
      <c r="V571" s="93">
        <v>39845</v>
      </c>
      <c r="W571" s="24"/>
      <c r="X571" s="29">
        <v>412354843</v>
      </c>
      <c r="Y571" s="59" t="s">
        <v>1995</v>
      </c>
      <c r="Z571" s="56" t="s">
        <v>118</v>
      </c>
      <c r="AA571" s="60"/>
      <c r="AB571" s="117">
        <v>775554491</v>
      </c>
      <c r="AC571" s="31" t="s">
        <v>1534</v>
      </c>
      <c r="AD571" s="61"/>
      <c r="AE571" s="2"/>
      <c r="AF571" s="2"/>
    </row>
    <row r="572" spans="1:32" s="92" customFormat="1" ht="15" customHeight="1">
      <c r="A572" s="19" t="s">
        <v>29</v>
      </c>
      <c r="B572" s="19">
        <v>13</v>
      </c>
      <c r="C572" s="19">
        <v>6</v>
      </c>
      <c r="D572" s="31" t="s">
        <v>929</v>
      </c>
      <c r="E572" s="19">
        <v>5177352</v>
      </c>
      <c r="F572" s="19" t="s">
        <v>31</v>
      </c>
      <c r="G572" s="31" t="s">
        <v>798</v>
      </c>
      <c r="H572" s="31" t="s">
        <v>160</v>
      </c>
      <c r="I572" s="147">
        <v>0</v>
      </c>
      <c r="J572" s="147">
        <v>4</v>
      </c>
      <c r="K572" s="147" t="s">
        <v>84</v>
      </c>
      <c r="L572" s="147">
        <v>2</v>
      </c>
      <c r="M572" s="217">
        <v>0.2</v>
      </c>
      <c r="N572" s="147">
        <v>0</v>
      </c>
      <c r="O572" s="217">
        <v>0</v>
      </c>
      <c r="P572" s="147">
        <v>2</v>
      </c>
      <c r="Q572" s="147">
        <v>0.2</v>
      </c>
      <c r="R572" s="31" t="s">
        <v>1742</v>
      </c>
      <c r="S572" s="31" t="s">
        <v>929</v>
      </c>
      <c r="T572" s="31" t="s">
        <v>931</v>
      </c>
      <c r="U572" s="31" t="s">
        <v>56</v>
      </c>
      <c r="V572" s="95">
        <v>39083</v>
      </c>
      <c r="W572" s="31"/>
      <c r="X572" s="46">
        <v>412397205</v>
      </c>
      <c r="Y572" s="59" t="s">
        <v>932</v>
      </c>
      <c r="Z572" s="31" t="s">
        <v>118</v>
      </c>
      <c r="AA572" s="60"/>
      <c r="AB572" s="120">
        <v>412397862</v>
      </c>
      <c r="AC572" s="31" t="s">
        <v>934</v>
      </c>
      <c r="AD572" s="61"/>
    </row>
    <row r="573" spans="1:32">
      <c r="A573" s="8" t="s">
        <v>741</v>
      </c>
      <c r="B573" s="8"/>
      <c r="C573" s="8">
        <v>7</v>
      </c>
      <c r="D573" s="45" t="s">
        <v>2752</v>
      </c>
      <c r="E573" s="8">
        <v>4076320</v>
      </c>
      <c r="F573" s="62" t="s">
        <v>31</v>
      </c>
      <c r="G573" s="22" t="s">
        <v>859</v>
      </c>
      <c r="H573" s="22" t="s">
        <v>194</v>
      </c>
      <c r="I573" s="149">
        <v>0</v>
      </c>
      <c r="J573" s="149">
        <v>10</v>
      </c>
      <c r="K573" s="149">
        <v>0</v>
      </c>
      <c r="L573" s="149">
        <v>12</v>
      </c>
      <c r="M573" s="150">
        <v>4</v>
      </c>
      <c r="N573" s="149">
        <v>3</v>
      </c>
      <c r="O573" s="150">
        <v>0.03</v>
      </c>
      <c r="P573" s="149">
        <f t="shared" ref="P573:Q578" si="54">SUM(L573,N573)</f>
        <v>15</v>
      </c>
      <c r="Q573" s="149">
        <f t="shared" si="54"/>
        <v>4.03</v>
      </c>
      <c r="R573" s="51" t="s">
        <v>34</v>
      </c>
      <c r="S573" s="22" t="s">
        <v>1069</v>
      </c>
      <c r="T573" s="22" t="s">
        <v>1070</v>
      </c>
      <c r="U573" s="22" t="s">
        <v>76</v>
      </c>
      <c r="V573" s="98">
        <v>39722</v>
      </c>
      <c r="W573" s="16"/>
      <c r="X573" s="7">
        <v>736505560</v>
      </c>
      <c r="Y573" s="59" t="s">
        <v>1071</v>
      </c>
      <c r="Z573" s="22" t="s">
        <v>1072</v>
      </c>
      <c r="AA573" s="22" t="s">
        <v>1073</v>
      </c>
      <c r="AB573" s="99">
        <v>736505560</v>
      </c>
      <c r="AC573" s="31" t="s">
        <v>1071</v>
      </c>
      <c r="AD573" s="212"/>
    </row>
    <row r="574" spans="1:32" ht="15" customHeight="1">
      <c r="A574" s="8" t="s">
        <v>29</v>
      </c>
      <c r="B574" s="8">
        <v>16</v>
      </c>
      <c r="C574" s="8">
        <v>7</v>
      </c>
      <c r="D574" s="22" t="s">
        <v>971</v>
      </c>
      <c r="E574" s="8">
        <v>6570745</v>
      </c>
      <c r="F574" s="8" t="s">
        <v>31</v>
      </c>
      <c r="G574" s="22" t="s">
        <v>32</v>
      </c>
      <c r="H574" s="22" t="s">
        <v>93</v>
      </c>
      <c r="I574" s="149">
        <v>0</v>
      </c>
      <c r="J574" s="149">
        <v>2</v>
      </c>
      <c r="K574" s="149">
        <v>0</v>
      </c>
      <c r="L574" s="149">
        <v>2</v>
      </c>
      <c r="M574" s="150">
        <v>1.1000000000000001</v>
      </c>
      <c r="N574" s="149">
        <v>1</v>
      </c>
      <c r="O574" s="150">
        <v>0.1</v>
      </c>
      <c r="P574" s="149">
        <f t="shared" si="54"/>
        <v>3</v>
      </c>
      <c r="Q574" s="149">
        <f t="shared" si="54"/>
        <v>1.2000000000000002</v>
      </c>
      <c r="R574" s="51" t="s">
        <v>34</v>
      </c>
      <c r="S574" s="22" t="s">
        <v>972</v>
      </c>
      <c r="T574" s="22" t="s">
        <v>973</v>
      </c>
      <c r="U574" s="22" t="s">
        <v>37</v>
      </c>
      <c r="V574" s="98">
        <v>39083</v>
      </c>
      <c r="W574" s="16"/>
      <c r="X574" s="7">
        <v>720590440</v>
      </c>
      <c r="Y574" s="59" t="s">
        <v>974</v>
      </c>
      <c r="Z574" s="22" t="s">
        <v>975</v>
      </c>
      <c r="AA574" s="22" t="s">
        <v>229</v>
      </c>
      <c r="AB574" s="99">
        <v>720590440</v>
      </c>
      <c r="AC574" s="31" t="s">
        <v>976</v>
      </c>
      <c r="AD574" s="7">
        <v>4</v>
      </c>
      <c r="AE574" s="1"/>
      <c r="AF574" s="1"/>
    </row>
    <row r="575" spans="1:32">
      <c r="A575" s="8" t="s">
        <v>29</v>
      </c>
      <c r="B575" s="8">
        <v>16</v>
      </c>
      <c r="C575" s="8">
        <v>7</v>
      </c>
      <c r="D575" s="45" t="s">
        <v>977</v>
      </c>
      <c r="E575" s="8">
        <v>2680198</v>
      </c>
      <c r="F575" s="62" t="s">
        <v>31</v>
      </c>
      <c r="G575" s="22" t="s">
        <v>978</v>
      </c>
      <c r="H575" s="22" t="s">
        <v>44</v>
      </c>
      <c r="I575" s="149">
        <v>0</v>
      </c>
      <c r="J575" s="148">
        <v>6</v>
      </c>
      <c r="K575" s="149">
        <v>6</v>
      </c>
      <c r="L575" s="149">
        <v>7</v>
      </c>
      <c r="M575" s="150">
        <v>1.5</v>
      </c>
      <c r="N575" s="149">
        <v>1</v>
      </c>
      <c r="O575" s="150">
        <v>1</v>
      </c>
      <c r="P575" s="149">
        <f t="shared" si="54"/>
        <v>8</v>
      </c>
      <c r="Q575" s="149">
        <f t="shared" si="54"/>
        <v>2.5</v>
      </c>
      <c r="R575" s="22" t="s">
        <v>45</v>
      </c>
      <c r="S575" s="22" t="s">
        <v>979</v>
      </c>
      <c r="T575" s="22" t="s">
        <v>980</v>
      </c>
      <c r="U575" s="22" t="s">
        <v>65</v>
      </c>
      <c r="V575" s="98">
        <v>39083</v>
      </c>
      <c r="W575" s="16"/>
      <c r="X575" s="7">
        <v>417821009</v>
      </c>
      <c r="Y575" s="59" t="s">
        <v>981</v>
      </c>
      <c r="Z575" s="22" t="s">
        <v>982</v>
      </c>
      <c r="AA575" s="22" t="s">
        <v>771</v>
      </c>
      <c r="AB575" s="99">
        <v>417810925</v>
      </c>
      <c r="AC575" s="31" t="s">
        <v>983</v>
      </c>
      <c r="AD575" s="7">
        <v>6</v>
      </c>
    </row>
    <row r="576" spans="1:32" ht="15" customHeight="1">
      <c r="A576" s="37" t="s">
        <v>29</v>
      </c>
      <c r="B576" s="37">
        <v>16</v>
      </c>
      <c r="C576" s="37">
        <v>7</v>
      </c>
      <c r="D576" s="59" t="s">
        <v>990</v>
      </c>
      <c r="E576" s="37">
        <v>7907052</v>
      </c>
      <c r="F576" s="37" t="s">
        <v>31</v>
      </c>
      <c r="G576" s="59" t="s">
        <v>258</v>
      </c>
      <c r="H576" s="59" t="s">
        <v>44</v>
      </c>
      <c r="I576" s="149">
        <v>0</v>
      </c>
      <c r="J576" s="149">
        <v>10</v>
      </c>
      <c r="K576" s="151"/>
      <c r="L576" s="149">
        <v>11</v>
      </c>
      <c r="M576" s="150">
        <v>10.199999999999999</v>
      </c>
      <c r="N576" s="149">
        <v>3</v>
      </c>
      <c r="O576" s="150">
        <v>1.5</v>
      </c>
      <c r="P576" s="149">
        <f t="shared" si="54"/>
        <v>14</v>
      </c>
      <c r="Q576" s="149">
        <f t="shared" si="54"/>
        <v>11.7</v>
      </c>
      <c r="R576" s="59" t="s">
        <v>45</v>
      </c>
      <c r="S576" s="59" t="s">
        <v>990</v>
      </c>
      <c r="T576" s="59" t="s">
        <v>991</v>
      </c>
      <c r="U576" s="59" t="s">
        <v>76</v>
      </c>
      <c r="V576" s="93">
        <v>39083</v>
      </c>
      <c r="W576" s="37"/>
      <c r="X576" s="61">
        <v>608344700</v>
      </c>
      <c r="Y576" s="59" t="s">
        <v>992</v>
      </c>
      <c r="Z576" s="59" t="s">
        <v>993</v>
      </c>
      <c r="AA576" s="59" t="s">
        <v>118</v>
      </c>
      <c r="AB576" s="118">
        <v>608144700</v>
      </c>
      <c r="AC576" s="31" t="s">
        <v>994</v>
      </c>
      <c r="AD576" s="61">
        <v>8</v>
      </c>
    </row>
    <row r="577" spans="1:32">
      <c r="A577" s="19" t="s">
        <v>29</v>
      </c>
      <c r="B577" s="19">
        <v>4</v>
      </c>
      <c r="C577" s="19">
        <v>8</v>
      </c>
      <c r="D577" s="45" t="s">
        <v>1085</v>
      </c>
      <c r="E577" s="19">
        <v>7806201</v>
      </c>
      <c r="F577" s="19" t="s">
        <v>31</v>
      </c>
      <c r="G577" s="31" t="s">
        <v>258</v>
      </c>
      <c r="H577" s="31" t="s">
        <v>194</v>
      </c>
      <c r="I577" s="147">
        <v>0</v>
      </c>
      <c r="J577" s="147">
        <v>9</v>
      </c>
      <c r="K577" s="147">
        <v>0</v>
      </c>
      <c r="L577" s="147">
        <v>9</v>
      </c>
      <c r="M577" s="217">
        <v>8.8000000000000007</v>
      </c>
      <c r="N577" s="147">
        <v>1</v>
      </c>
      <c r="O577" s="217">
        <v>0.8</v>
      </c>
      <c r="P577" s="147">
        <f t="shared" si="54"/>
        <v>10</v>
      </c>
      <c r="Q577" s="147">
        <f t="shared" si="54"/>
        <v>9.6000000000000014</v>
      </c>
      <c r="R577" s="31" t="s">
        <v>45</v>
      </c>
      <c r="S577" s="31" t="s">
        <v>972</v>
      </c>
      <c r="T577" s="31" t="s">
        <v>973</v>
      </c>
      <c r="U577" s="31"/>
      <c r="V577" s="94">
        <v>39083</v>
      </c>
      <c r="W577" s="19"/>
      <c r="X577" s="46">
        <v>720590440</v>
      </c>
      <c r="Y577" s="59" t="s">
        <v>976</v>
      </c>
      <c r="Z577" s="31" t="s">
        <v>2751</v>
      </c>
      <c r="AA577" s="31" t="s">
        <v>97</v>
      </c>
      <c r="AB577" s="118"/>
      <c r="AC577" s="31"/>
      <c r="AD577" s="61"/>
    </row>
    <row r="578" spans="1:32">
      <c r="A578" s="8" t="s">
        <v>29</v>
      </c>
      <c r="B578" s="8">
        <v>16</v>
      </c>
      <c r="C578" s="8">
        <v>7</v>
      </c>
      <c r="D578" s="45" t="s">
        <v>984</v>
      </c>
      <c r="E578" s="8">
        <v>8895811</v>
      </c>
      <c r="F578" s="62" t="s">
        <v>31</v>
      </c>
      <c r="G578" s="22" t="s">
        <v>335</v>
      </c>
      <c r="H578" s="22" t="s">
        <v>33</v>
      </c>
      <c r="I578" s="149">
        <v>0</v>
      </c>
      <c r="J578" s="148">
        <v>10</v>
      </c>
      <c r="K578" s="149"/>
      <c r="L578" s="149">
        <v>12</v>
      </c>
      <c r="M578" s="150">
        <v>11</v>
      </c>
      <c r="N578" s="149">
        <v>4</v>
      </c>
      <c r="O578" s="150">
        <v>3</v>
      </c>
      <c r="P578" s="149">
        <f t="shared" si="54"/>
        <v>16</v>
      </c>
      <c r="Q578" s="149">
        <f t="shared" si="54"/>
        <v>14</v>
      </c>
      <c r="R578" s="22" t="s">
        <v>45</v>
      </c>
      <c r="S578" s="22" t="s">
        <v>985</v>
      </c>
      <c r="T578" s="22" t="s">
        <v>986</v>
      </c>
      <c r="U578" s="22" t="s">
        <v>65</v>
      </c>
      <c r="V578" s="98">
        <v>39083</v>
      </c>
      <c r="W578" s="16"/>
      <c r="X578" s="7" t="s">
        <v>987</v>
      </c>
      <c r="Y578" s="59" t="s">
        <v>988</v>
      </c>
      <c r="Z578" s="22" t="s">
        <v>989</v>
      </c>
      <c r="AA578" s="22" t="s">
        <v>97</v>
      </c>
      <c r="AB578" s="99" t="s">
        <v>987</v>
      </c>
      <c r="AC578" s="31" t="s">
        <v>988</v>
      </c>
      <c r="AD578" s="7">
        <v>10</v>
      </c>
      <c r="AE578" s="19"/>
      <c r="AF578" s="19"/>
    </row>
    <row r="579" spans="1:32" ht="16.5" customHeight="1">
      <c r="A579" s="24" t="s">
        <v>29</v>
      </c>
      <c r="B579" s="24">
        <v>16</v>
      </c>
      <c r="C579" s="24">
        <v>7</v>
      </c>
      <c r="D579" s="56" t="s">
        <v>998</v>
      </c>
      <c r="E579" s="24">
        <v>6522122</v>
      </c>
      <c r="F579" s="3" t="s">
        <v>31</v>
      </c>
      <c r="G579" s="56" t="s">
        <v>498</v>
      </c>
      <c r="H579" s="56" t="s">
        <v>299</v>
      </c>
      <c r="I579" s="153">
        <v>0</v>
      </c>
      <c r="J579" s="153">
        <v>3</v>
      </c>
      <c r="K579" s="153">
        <v>12</v>
      </c>
      <c r="L579" s="153">
        <v>4</v>
      </c>
      <c r="M579" s="161">
        <v>1.1299999999999999</v>
      </c>
      <c r="N579" s="153">
        <v>7</v>
      </c>
      <c r="O579" s="161">
        <v>0.25</v>
      </c>
      <c r="P579" s="153">
        <v>11</v>
      </c>
      <c r="Q579" s="153">
        <v>1.46</v>
      </c>
      <c r="R579" s="56" t="s">
        <v>1742</v>
      </c>
      <c r="S579" s="56" t="s">
        <v>999</v>
      </c>
      <c r="T579" s="56" t="s">
        <v>1000</v>
      </c>
      <c r="U579" s="56" t="s">
        <v>37</v>
      </c>
      <c r="V579" s="93">
        <v>39814</v>
      </c>
      <c r="W579" s="24"/>
      <c r="X579" s="29">
        <v>602108718</v>
      </c>
      <c r="Y579" s="59" t="s">
        <v>2032</v>
      </c>
      <c r="Z579" s="56" t="s">
        <v>2033</v>
      </c>
      <c r="AB579" s="117">
        <v>602108718</v>
      </c>
      <c r="AC579" s="31" t="s">
        <v>2032</v>
      </c>
      <c r="AD579" s="61"/>
    </row>
    <row r="580" spans="1:32" ht="15" customHeight="1">
      <c r="A580" s="37" t="s">
        <v>29</v>
      </c>
      <c r="B580" s="37">
        <v>9</v>
      </c>
      <c r="C580" s="37">
        <v>7</v>
      </c>
      <c r="D580" s="59" t="s">
        <v>732</v>
      </c>
      <c r="E580" s="37">
        <v>1158642</v>
      </c>
      <c r="F580" s="37" t="s">
        <v>31</v>
      </c>
      <c r="G580" s="59" t="s">
        <v>2039</v>
      </c>
      <c r="H580" s="59" t="s">
        <v>289</v>
      </c>
      <c r="I580" s="149">
        <v>0</v>
      </c>
      <c r="J580" s="149">
        <v>2</v>
      </c>
      <c r="K580" s="151">
        <v>2</v>
      </c>
      <c r="L580" s="149">
        <v>2</v>
      </c>
      <c r="M580" s="150">
        <v>2</v>
      </c>
      <c r="N580" s="149">
        <v>6</v>
      </c>
      <c r="O580" s="150">
        <v>0.62</v>
      </c>
      <c r="P580" s="149">
        <f>L580+N580</f>
        <v>8</v>
      </c>
      <c r="Q580" s="149">
        <f t="shared" ref="Q580:Q591" si="55">SUM(M580,O580)</f>
        <v>2.62</v>
      </c>
      <c r="R580" s="59" t="s">
        <v>2176</v>
      </c>
      <c r="S580" s="59" t="s">
        <v>2503</v>
      </c>
      <c r="T580" s="59" t="s">
        <v>2504</v>
      </c>
      <c r="U580" s="59" t="s">
        <v>111</v>
      </c>
      <c r="V580" s="93">
        <v>41456</v>
      </c>
      <c r="W580" s="37"/>
      <c r="X580" s="61">
        <v>476119999</v>
      </c>
      <c r="Y580" s="59" t="s">
        <v>737</v>
      </c>
      <c r="Z580" s="59" t="s">
        <v>2403</v>
      </c>
      <c r="AA580" s="59" t="s">
        <v>97</v>
      </c>
      <c r="AB580" s="118">
        <v>775713301</v>
      </c>
      <c r="AC580" s="31" t="s">
        <v>2402</v>
      </c>
      <c r="AD580" s="61">
        <v>2</v>
      </c>
    </row>
    <row r="581" spans="1:32">
      <c r="A581" s="8" t="s">
        <v>29</v>
      </c>
      <c r="B581" s="8">
        <v>1</v>
      </c>
      <c r="C581" s="8">
        <v>8</v>
      </c>
      <c r="D581" s="22" t="s">
        <v>1650</v>
      </c>
      <c r="E581" s="8">
        <v>9381472</v>
      </c>
      <c r="F581" s="8" t="s">
        <v>31</v>
      </c>
      <c r="G581" s="22" t="s">
        <v>1698</v>
      </c>
      <c r="H581" s="22" t="s">
        <v>203</v>
      </c>
      <c r="I581" s="149">
        <v>0</v>
      </c>
      <c r="J581" s="149">
        <v>1</v>
      </c>
      <c r="K581" s="149">
        <v>1</v>
      </c>
      <c r="L581" s="149">
        <v>12</v>
      </c>
      <c r="M581" s="150">
        <v>0.1</v>
      </c>
      <c r="N581" s="149">
        <v>1</v>
      </c>
      <c r="O581" s="150">
        <v>0.05</v>
      </c>
      <c r="P581" s="149">
        <f>L581+N581</f>
        <v>13</v>
      </c>
      <c r="Q581" s="149">
        <f t="shared" si="55"/>
        <v>0.15000000000000002</v>
      </c>
      <c r="R581" s="22" t="s">
        <v>2273</v>
      </c>
      <c r="S581" s="22" t="s">
        <v>2548</v>
      </c>
      <c r="T581" s="22" t="s">
        <v>2549</v>
      </c>
      <c r="U581" s="22" t="s">
        <v>37</v>
      </c>
      <c r="V581" s="98">
        <v>39083</v>
      </c>
      <c r="W581" s="8"/>
      <c r="X581" s="7">
        <v>475603390</v>
      </c>
      <c r="Y581" s="59" t="s">
        <v>1653</v>
      </c>
      <c r="Z581" s="22" t="s">
        <v>2550</v>
      </c>
      <c r="AA581" s="22" t="s">
        <v>2551</v>
      </c>
      <c r="AB581" s="99">
        <v>472743835</v>
      </c>
      <c r="AC581" s="31" t="s">
        <v>1653</v>
      </c>
      <c r="AD581" s="7">
        <v>9</v>
      </c>
    </row>
    <row r="582" spans="1:32" ht="15" customHeight="1">
      <c r="A582" s="8" t="s">
        <v>29</v>
      </c>
      <c r="B582" s="8">
        <v>4</v>
      </c>
      <c r="C582" s="8">
        <v>8</v>
      </c>
      <c r="D582" s="45" t="s">
        <v>74</v>
      </c>
      <c r="E582" s="8">
        <v>3964750</v>
      </c>
      <c r="F582" s="17" t="s">
        <v>31</v>
      </c>
      <c r="G582" s="22" t="s">
        <v>32</v>
      </c>
      <c r="H582" s="22" t="s">
        <v>44</v>
      </c>
      <c r="I582" s="149">
        <v>0</v>
      </c>
      <c r="J582" s="149">
        <v>7</v>
      </c>
      <c r="K582" s="149">
        <v>0</v>
      </c>
      <c r="L582" s="149">
        <v>10</v>
      </c>
      <c r="M582" s="150">
        <v>2.7</v>
      </c>
      <c r="N582" s="149">
        <v>8</v>
      </c>
      <c r="O582" s="150">
        <v>0.63</v>
      </c>
      <c r="P582" s="149">
        <f>L582+N582</f>
        <v>18</v>
      </c>
      <c r="Q582" s="149">
        <f t="shared" si="55"/>
        <v>3.33</v>
      </c>
      <c r="R582" s="22" t="s">
        <v>108</v>
      </c>
      <c r="S582" s="22" t="s">
        <v>2658</v>
      </c>
      <c r="T582" s="22" t="s">
        <v>1081</v>
      </c>
      <c r="U582" s="22" t="s">
        <v>76</v>
      </c>
      <c r="V582" s="98">
        <v>39448</v>
      </c>
      <c r="W582" s="16"/>
      <c r="X582" s="7">
        <v>777588882</v>
      </c>
      <c r="Y582" s="59" t="s">
        <v>1083</v>
      </c>
      <c r="Z582" s="22" t="s">
        <v>1084</v>
      </c>
      <c r="AA582" s="22" t="s">
        <v>263</v>
      </c>
      <c r="AB582" s="99">
        <v>777704221</v>
      </c>
      <c r="AC582" s="31" t="s">
        <v>1083</v>
      </c>
      <c r="AD582" s="7">
        <v>7</v>
      </c>
    </row>
    <row r="583" spans="1:32">
      <c r="A583" s="8" t="s">
        <v>29</v>
      </c>
      <c r="B583" s="8">
        <v>4</v>
      </c>
      <c r="C583" s="8">
        <v>8</v>
      </c>
      <c r="D583" s="45" t="s">
        <v>1058</v>
      </c>
      <c r="E583" s="8">
        <v>3591222</v>
      </c>
      <c r="F583" s="62" t="s">
        <v>31</v>
      </c>
      <c r="G583" s="22" t="s">
        <v>1059</v>
      </c>
      <c r="H583" s="22" t="s">
        <v>814</v>
      </c>
      <c r="I583" s="149">
        <v>0</v>
      </c>
      <c r="J583" s="149">
        <v>3</v>
      </c>
      <c r="K583" s="149">
        <v>10</v>
      </c>
      <c r="L583" s="149">
        <v>3</v>
      </c>
      <c r="M583" s="150">
        <v>3</v>
      </c>
      <c r="N583" s="149">
        <v>7</v>
      </c>
      <c r="O583" s="150">
        <v>1.95</v>
      </c>
      <c r="P583" s="149">
        <f t="shared" ref="P583:P590" si="56">SUM(L583,N583)</f>
        <v>10</v>
      </c>
      <c r="Q583" s="149">
        <f t="shared" si="55"/>
        <v>4.95</v>
      </c>
      <c r="R583" s="51" t="s">
        <v>34</v>
      </c>
      <c r="S583" s="22" t="s">
        <v>1058</v>
      </c>
      <c r="T583" s="22" t="s">
        <v>1060</v>
      </c>
      <c r="U583" s="22" t="s">
        <v>37</v>
      </c>
      <c r="V583" s="98">
        <v>39449</v>
      </c>
      <c r="W583" s="16"/>
      <c r="X583" s="7">
        <v>724280108</v>
      </c>
      <c r="Y583" s="59" t="s">
        <v>1061</v>
      </c>
      <c r="Z583" s="22" t="s">
        <v>1062</v>
      </c>
      <c r="AA583" s="22" t="s">
        <v>1063</v>
      </c>
      <c r="AB583" s="99">
        <v>724280108</v>
      </c>
      <c r="AC583" s="31" t="s">
        <v>1061</v>
      </c>
      <c r="AD583" s="7">
        <v>12</v>
      </c>
    </row>
    <row r="584" spans="1:32">
      <c r="A584" s="8" t="s">
        <v>29</v>
      </c>
      <c r="B584" s="8">
        <v>4</v>
      </c>
      <c r="C584" s="8">
        <v>8</v>
      </c>
      <c r="D584" s="45" t="s">
        <v>2752</v>
      </c>
      <c r="E584" s="8">
        <v>4076320</v>
      </c>
      <c r="F584" s="62" t="s">
        <v>31</v>
      </c>
      <c r="G584" s="22" t="s">
        <v>859</v>
      </c>
      <c r="H584" s="22" t="s">
        <v>194</v>
      </c>
      <c r="I584" s="149">
        <v>0</v>
      </c>
      <c r="J584" s="149">
        <v>16</v>
      </c>
      <c r="K584" s="149">
        <v>0</v>
      </c>
      <c r="L584" s="149">
        <v>19</v>
      </c>
      <c r="M584" s="150">
        <v>4.8</v>
      </c>
      <c r="N584" s="149">
        <v>4</v>
      </c>
      <c r="O584" s="150">
        <v>0.05</v>
      </c>
      <c r="P584" s="149">
        <f t="shared" si="56"/>
        <v>23</v>
      </c>
      <c r="Q584" s="149">
        <f t="shared" si="55"/>
        <v>4.8499999999999996</v>
      </c>
      <c r="R584" s="51" t="s">
        <v>34</v>
      </c>
      <c r="S584" s="22" t="s">
        <v>1069</v>
      </c>
      <c r="T584" s="22" t="s">
        <v>1070</v>
      </c>
      <c r="U584" s="22" t="s">
        <v>76</v>
      </c>
      <c r="V584" s="98">
        <v>39722</v>
      </c>
      <c r="W584" s="16"/>
      <c r="X584" s="7">
        <v>736505560</v>
      </c>
      <c r="Y584" s="59" t="s">
        <v>1071</v>
      </c>
      <c r="Z584" s="22" t="s">
        <v>1072</v>
      </c>
      <c r="AA584" s="22" t="s">
        <v>1073</v>
      </c>
      <c r="AB584" s="99">
        <v>736505560</v>
      </c>
      <c r="AC584" s="31" t="s">
        <v>1071</v>
      </c>
      <c r="AD584" s="7">
        <v>30</v>
      </c>
    </row>
    <row r="585" spans="1:32">
      <c r="A585" s="18" t="s">
        <v>71</v>
      </c>
      <c r="B585" s="19">
        <v>4</v>
      </c>
      <c r="C585" s="19">
        <v>8</v>
      </c>
      <c r="D585" s="21" t="s">
        <v>1064</v>
      </c>
      <c r="E585" s="8">
        <v>7331057</v>
      </c>
      <c r="F585" s="62" t="s">
        <v>31</v>
      </c>
      <c r="G585" s="22" t="s">
        <v>1065</v>
      </c>
      <c r="H585" s="22" t="s">
        <v>1066</v>
      </c>
      <c r="I585" s="149">
        <v>0</v>
      </c>
      <c r="J585" s="149">
        <v>2</v>
      </c>
      <c r="K585" s="149">
        <v>0</v>
      </c>
      <c r="L585" s="149">
        <v>3</v>
      </c>
      <c r="M585" s="150">
        <v>1.85</v>
      </c>
      <c r="N585" s="149">
        <v>1</v>
      </c>
      <c r="O585" s="150">
        <v>0.3</v>
      </c>
      <c r="P585" s="149">
        <f t="shared" si="56"/>
        <v>4</v>
      </c>
      <c r="Q585" s="149">
        <f t="shared" si="55"/>
        <v>2.15</v>
      </c>
      <c r="R585" s="51" t="s">
        <v>34</v>
      </c>
      <c r="S585" s="22" t="s">
        <v>1067</v>
      </c>
      <c r="T585" s="22" t="s">
        <v>1068</v>
      </c>
      <c r="U585" s="22" t="s">
        <v>37</v>
      </c>
      <c r="V585" s="98">
        <v>41579</v>
      </c>
      <c r="W585" s="16"/>
      <c r="X585" s="7">
        <v>775563611</v>
      </c>
      <c r="Y585" s="59" t="s">
        <v>2712</v>
      </c>
      <c r="Z585" s="22"/>
      <c r="AA585" s="22"/>
      <c r="AB585" s="99"/>
      <c r="AC585" s="31"/>
      <c r="AD585" s="7"/>
    </row>
    <row r="586" spans="1:32" ht="15" customHeight="1">
      <c r="A586" s="19" t="s">
        <v>29</v>
      </c>
      <c r="B586" s="19">
        <v>4</v>
      </c>
      <c r="C586" s="19">
        <v>8</v>
      </c>
      <c r="D586" s="31" t="s">
        <v>1050</v>
      </c>
      <c r="E586" s="19">
        <v>7909036</v>
      </c>
      <c r="F586" s="19" t="s">
        <v>31</v>
      </c>
      <c r="G586" s="31" t="s">
        <v>1051</v>
      </c>
      <c r="H586" s="31" t="s">
        <v>194</v>
      </c>
      <c r="I586" s="147">
        <v>0</v>
      </c>
      <c r="J586" s="147">
        <v>17</v>
      </c>
      <c r="K586" s="147">
        <v>0</v>
      </c>
      <c r="L586" s="147">
        <v>17</v>
      </c>
      <c r="M586" s="217">
        <v>13</v>
      </c>
      <c r="N586" s="147">
        <v>8</v>
      </c>
      <c r="O586" s="217">
        <v>3.5</v>
      </c>
      <c r="P586" s="147">
        <f t="shared" si="56"/>
        <v>25</v>
      </c>
      <c r="Q586" s="147">
        <f t="shared" si="55"/>
        <v>16.5</v>
      </c>
      <c r="R586" s="31" t="s">
        <v>34</v>
      </c>
      <c r="S586" s="31" t="s">
        <v>1052</v>
      </c>
      <c r="T586" s="31" t="s">
        <v>1053</v>
      </c>
      <c r="U586" s="31" t="s">
        <v>37</v>
      </c>
      <c r="V586" s="95">
        <v>39083</v>
      </c>
      <c r="W586" s="31"/>
      <c r="X586" s="46">
        <v>775204057</v>
      </c>
      <c r="Y586" s="59" t="s">
        <v>1054</v>
      </c>
      <c r="Z586" s="31" t="s">
        <v>1055</v>
      </c>
      <c r="AA586" s="31" t="s">
        <v>1056</v>
      </c>
      <c r="AB586" s="120">
        <v>775204056</v>
      </c>
      <c r="AC586" s="31" t="s">
        <v>1057</v>
      </c>
      <c r="AD586" s="61">
        <v>14</v>
      </c>
    </row>
    <row r="587" spans="1:32" ht="15" customHeight="1">
      <c r="A587" s="8" t="s">
        <v>29</v>
      </c>
      <c r="B587" s="8">
        <v>4</v>
      </c>
      <c r="C587" s="8">
        <v>8</v>
      </c>
      <c r="D587" s="45" t="s">
        <v>1085</v>
      </c>
      <c r="E587" s="8">
        <v>1908686</v>
      </c>
      <c r="F587" s="8" t="s">
        <v>31</v>
      </c>
      <c r="G587" s="22" t="s">
        <v>1086</v>
      </c>
      <c r="H587" s="22" t="s">
        <v>33</v>
      </c>
      <c r="I587" s="149">
        <v>0</v>
      </c>
      <c r="J587" s="148">
        <v>4</v>
      </c>
      <c r="K587" s="149">
        <v>0</v>
      </c>
      <c r="L587" s="149">
        <v>5</v>
      </c>
      <c r="M587" s="150">
        <v>5</v>
      </c>
      <c r="N587" s="149">
        <v>4</v>
      </c>
      <c r="O587" s="150">
        <v>1.75</v>
      </c>
      <c r="P587" s="149">
        <f t="shared" si="56"/>
        <v>9</v>
      </c>
      <c r="Q587" s="149">
        <f t="shared" si="55"/>
        <v>6.75</v>
      </c>
      <c r="R587" s="22" t="s">
        <v>45</v>
      </c>
      <c r="S587" s="22" t="s">
        <v>1087</v>
      </c>
      <c r="T587" s="22" t="s">
        <v>1088</v>
      </c>
      <c r="U587" s="22" t="s">
        <v>37</v>
      </c>
      <c r="V587" s="98">
        <v>39083</v>
      </c>
      <c r="W587" s="16"/>
      <c r="X587" s="7">
        <v>475208662</v>
      </c>
      <c r="Y587" s="59" t="s">
        <v>974</v>
      </c>
      <c r="Z587" s="22" t="s">
        <v>1089</v>
      </c>
      <c r="AA587" s="22" t="s">
        <v>118</v>
      </c>
      <c r="AB587" s="99">
        <v>724582753</v>
      </c>
      <c r="AC587" s="31" t="s">
        <v>974</v>
      </c>
      <c r="AD587" s="7">
        <v>4</v>
      </c>
      <c r="AE587" s="1"/>
    </row>
    <row r="588" spans="1:32" ht="15" customHeight="1">
      <c r="A588" s="8" t="s">
        <v>29</v>
      </c>
      <c r="B588" s="8">
        <v>4</v>
      </c>
      <c r="C588" s="8">
        <v>8</v>
      </c>
      <c r="D588" s="45" t="s">
        <v>74</v>
      </c>
      <c r="E588" s="8">
        <v>4302274</v>
      </c>
      <c r="F588" s="62" t="s">
        <v>31</v>
      </c>
      <c r="G588" s="22" t="s">
        <v>53</v>
      </c>
      <c r="H588" s="22" t="s">
        <v>93</v>
      </c>
      <c r="I588" s="149">
        <v>0</v>
      </c>
      <c r="J588" s="148">
        <v>25</v>
      </c>
      <c r="K588" s="149">
        <v>0</v>
      </c>
      <c r="L588" s="149">
        <v>24</v>
      </c>
      <c r="M588" s="150">
        <v>10</v>
      </c>
      <c r="N588" s="149">
        <v>8</v>
      </c>
      <c r="O588" s="150">
        <v>1.48</v>
      </c>
      <c r="P588" s="149">
        <f t="shared" si="56"/>
        <v>32</v>
      </c>
      <c r="Q588" s="149">
        <f t="shared" si="55"/>
        <v>11.48</v>
      </c>
      <c r="R588" s="22" t="s">
        <v>45</v>
      </c>
      <c r="S588" s="22" t="s">
        <v>2658</v>
      </c>
      <c r="T588" s="22" t="s">
        <v>1081</v>
      </c>
      <c r="U588" s="22" t="s">
        <v>76</v>
      </c>
      <c r="V588" s="98">
        <v>39083</v>
      </c>
      <c r="W588" s="16"/>
      <c r="X588" s="7" t="s">
        <v>1082</v>
      </c>
      <c r="Y588" s="59" t="s">
        <v>1083</v>
      </c>
      <c r="Z588" s="22" t="s">
        <v>1084</v>
      </c>
      <c r="AA588" s="22" t="s">
        <v>263</v>
      </c>
      <c r="AB588" s="99">
        <v>777704221</v>
      </c>
      <c r="AC588" s="31" t="s">
        <v>1083</v>
      </c>
      <c r="AD588" s="7">
        <v>25</v>
      </c>
    </row>
    <row r="589" spans="1:32" s="92" customFormat="1" ht="15" customHeight="1">
      <c r="A589" s="19" t="s">
        <v>29</v>
      </c>
      <c r="B589" s="19">
        <v>4</v>
      </c>
      <c r="C589" s="19">
        <v>8</v>
      </c>
      <c r="D589" s="31" t="s">
        <v>1074</v>
      </c>
      <c r="E589" s="19">
        <v>4812858</v>
      </c>
      <c r="F589" s="19" t="s">
        <v>31</v>
      </c>
      <c r="G589" s="31" t="s">
        <v>258</v>
      </c>
      <c r="H589" s="31" t="s">
        <v>194</v>
      </c>
      <c r="I589" s="147">
        <v>0</v>
      </c>
      <c r="J589" s="147">
        <v>14</v>
      </c>
      <c r="K589" s="147">
        <v>0</v>
      </c>
      <c r="L589" s="147">
        <v>15</v>
      </c>
      <c r="M589" s="217">
        <v>2.5</v>
      </c>
      <c r="N589" s="147">
        <v>2</v>
      </c>
      <c r="O589" s="217">
        <v>0.55000000000000004</v>
      </c>
      <c r="P589" s="147">
        <f t="shared" si="56"/>
        <v>17</v>
      </c>
      <c r="Q589" s="147">
        <f t="shared" si="55"/>
        <v>3.05</v>
      </c>
      <c r="R589" s="31" t="s">
        <v>45</v>
      </c>
      <c r="S589" s="31" t="s">
        <v>1075</v>
      </c>
      <c r="T589" s="31" t="s">
        <v>1076</v>
      </c>
      <c r="U589" s="31" t="s">
        <v>37</v>
      </c>
      <c r="V589" s="94">
        <v>39192</v>
      </c>
      <c r="W589" s="19"/>
      <c r="X589" s="46">
        <v>475684483</v>
      </c>
      <c r="Y589" s="59" t="s">
        <v>1077</v>
      </c>
      <c r="Z589" s="31" t="s">
        <v>1078</v>
      </c>
      <c r="AA589" s="31" t="s">
        <v>1079</v>
      </c>
      <c r="AB589" s="120">
        <v>775851619</v>
      </c>
      <c r="AC589" s="31" t="s">
        <v>1080</v>
      </c>
      <c r="AD589" s="46">
        <v>45</v>
      </c>
    </row>
    <row r="590" spans="1:32" ht="15.75" customHeight="1">
      <c r="A590" s="8" t="s">
        <v>29</v>
      </c>
      <c r="B590" s="8">
        <v>4</v>
      </c>
      <c r="C590" s="8">
        <v>8</v>
      </c>
      <c r="D590" s="45" t="s">
        <v>1090</v>
      </c>
      <c r="E590" s="8">
        <v>5458864</v>
      </c>
      <c r="F590" s="8" t="s">
        <v>31</v>
      </c>
      <c r="G590" s="22" t="s">
        <v>1091</v>
      </c>
      <c r="H590" s="22" t="s">
        <v>33</v>
      </c>
      <c r="I590" s="149">
        <v>0</v>
      </c>
      <c r="J590" s="148">
        <v>25</v>
      </c>
      <c r="K590" s="149">
        <v>0</v>
      </c>
      <c r="L590" s="149">
        <v>27</v>
      </c>
      <c r="M590" s="150">
        <v>26.5</v>
      </c>
      <c r="N590" s="149">
        <v>4</v>
      </c>
      <c r="O590" s="217">
        <v>4</v>
      </c>
      <c r="P590" s="149">
        <f t="shared" si="56"/>
        <v>31</v>
      </c>
      <c r="Q590" s="149">
        <f t="shared" si="55"/>
        <v>30.5</v>
      </c>
      <c r="R590" s="22" t="s">
        <v>45</v>
      </c>
      <c r="S590" s="22" t="s">
        <v>1092</v>
      </c>
      <c r="T590" s="22" t="s">
        <v>1093</v>
      </c>
      <c r="U590" s="22" t="s">
        <v>56</v>
      </c>
      <c r="V590" s="98">
        <v>39083</v>
      </c>
      <c r="W590" s="16"/>
      <c r="X590" s="7">
        <v>475211781</v>
      </c>
      <c r="Y590" s="59" t="s">
        <v>1094</v>
      </c>
      <c r="Z590" s="22" t="s">
        <v>1095</v>
      </c>
      <c r="AA590" s="22" t="s">
        <v>1096</v>
      </c>
      <c r="AB590" s="99">
        <v>475211781</v>
      </c>
      <c r="AC590" s="31" t="s">
        <v>1094</v>
      </c>
      <c r="AD590" s="7">
        <v>25</v>
      </c>
    </row>
    <row r="591" spans="1:32">
      <c r="A591" s="19" t="s">
        <v>29</v>
      </c>
      <c r="B591" s="19">
        <v>4</v>
      </c>
      <c r="C591" s="19">
        <v>8</v>
      </c>
      <c r="D591" s="31" t="s">
        <v>186</v>
      </c>
      <c r="E591" s="19">
        <v>2527440</v>
      </c>
      <c r="F591" s="19" t="s">
        <v>31</v>
      </c>
      <c r="G591" s="31" t="s">
        <v>1741</v>
      </c>
      <c r="H591" s="31" t="s">
        <v>93</v>
      </c>
      <c r="I591" s="147">
        <v>0</v>
      </c>
      <c r="J591" s="147">
        <v>5</v>
      </c>
      <c r="K591" s="147">
        <v>20</v>
      </c>
      <c r="L591" s="147">
        <v>7</v>
      </c>
      <c r="M591" s="217">
        <v>3.1</v>
      </c>
      <c r="N591" s="147">
        <v>2</v>
      </c>
      <c r="O591" s="217">
        <v>0.3</v>
      </c>
      <c r="P591" s="147">
        <v>9</v>
      </c>
      <c r="Q591" s="149">
        <f t="shared" si="55"/>
        <v>3.4</v>
      </c>
      <c r="R591" s="31" t="s">
        <v>1742</v>
      </c>
      <c r="S591" s="31" t="s">
        <v>186</v>
      </c>
      <c r="T591" s="31" t="s">
        <v>188</v>
      </c>
      <c r="U591" s="31" t="s">
        <v>111</v>
      </c>
      <c r="V591" s="95">
        <v>41275</v>
      </c>
      <c r="W591" s="31"/>
      <c r="X591" s="46">
        <v>412582602</v>
      </c>
      <c r="Y591" s="59" t="s">
        <v>189</v>
      </c>
      <c r="Z591" s="31" t="s">
        <v>89</v>
      </c>
      <c r="AB591" s="120">
        <v>724092351</v>
      </c>
      <c r="AC591" s="31" t="s">
        <v>189</v>
      </c>
      <c r="AD591" s="61"/>
    </row>
    <row r="592" spans="1:32">
      <c r="A592" s="24" t="s">
        <v>29</v>
      </c>
      <c r="B592" s="24">
        <v>4</v>
      </c>
      <c r="C592" s="24">
        <v>8</v>
      </c>
      <c r="D592" s="56" t="s">
        <v>1212</v>
      </c>
      <c r="E592" s="24">
        <v>8046363</v>
      </c>
      <c r="F592" s="24" t="s">
        <v>31</v>
      </c>
      <c r="G592" s="56" t="s">
        <v>1743</v>
      </c>
      <c r="H592" s="56" t="s">
        <v>299</v>
      </c>
      <c r="I592" s="153">
        <v>0</v>
      </c>
      <c r="J592" s="153">
        <v>1</v>
      </c>
      <c r="K592" s="153">
        <v>7</v>
      </c>
      <c r="L592" s="153">
        <v>3</v>
      </c>
      <c r="M592" s="161">
        <v>1.62</v>
      </c>
      <c r="N592" s="153">
        <v>4</v>
      </c>
      <c r="O592" s="161">
        <v>0.4</v>
      </c>
      <c r="P592" s="153">
        <v>7</v>
      </c>
      <c r="Q592" s="153">
        <v>2.02</v>
      </c>
      <c r="R592" s="56" t="s">
        <v>1742</v>
      </c>
      <c r="S592" s="56" t="s">
        <v>2654</v>
      </c>
      <c r="T592" s="56" t="s">
        <v>2077</v>
      </c>
      <c r="U592" s="56" t="s">
        <v>37</v>
      </c>
      <c r="V592" s="98">
        <v>39855</v>
      </c>
      <c r="W592" s="24">
        <v>40908</v>
      </c>
      <c r="X592" s="29">
        <v>412547600</v>
      </c>
      <c r="Y592" s="59" t="s">
        <v>1266</v>
      </c>
      <c r="Z592" s="56" t="s">
        <v>1268</v>
      </c>
      <c r="AB592" s="117">
        <v>774775709</v>
      </c>
      <c r="AC592" s="31" t="s">
        <v>1269</v>
      </c>
      <c r="AD592" s="29"/>
    </row>
    <row r="593" spans="1:36">
      <c r="A593" s="19" t="s">
        <v>29</v>
      </c>
      <c r="B593" s="19">
        <v>4</v>
      </c>
      <c r="C593" s="19">
        <v>8</v>
      </c>
      <c r="D593" s="31" t="s">
        <v>2076</v>
      </c>
      <c r="E593" s="19">
        <v>8643214</v>
      </c>
      <c r="F593" s="19" t="s">
        <v>31</v>
      </c>
      <c r="G593" s="31" t="s">
        <v>159</v>
      </c>
      <c r="H593" s="31" t="s">
        <v>299</v>
      </c>
      <c r="I593" s="147">
        <v>0</v>
      </c>
      <c r="J593" s="147">
        <v>1</v>
      </c>
      <c r="K593" s="159">
        <v>0</v>
      </c>
      <c r="L593" s="147">
        <v>1</v>
      </c>
      <c r="M593" s="217">
        <v>1</v>
      </c>
      <c r="N593" s="147">
        <v>1</v>
      </c>
      <c r="O593" s="217">
        <v>0.2</v>
      </c>
      <c r="P593" s="147">
        <v>2</v>
      </c>
      <c r="Q593" s="147">
        <v>1.2</v>
      </c>
      <c r="R593" s="31" t="s">
        <v>1742</v>
      </c>
      <c r="S593" s="31" t="s">
        <v>1126</v>
      </c>
      <c r="T593" s="31" t="s">
        <v>1127</v>
      </c>
      <c r="U593" s="31" t="s">
        <v>56</v>
      </c>
      <c r="V593" s="95">
        <v>39814</v>
      </c>
      <c r="W593" s="31"/>
      <c r="X593" s="46">
        <v>475620583</v>
      </c>
      <c r="Y593" s="59" t="s">
        <v>1128</v>
      </c>
      <c r="Z593" s="31" t="s">
        <v>229</v>
      </c>
      <c r="AB593" s="120">
        <v>475620583</v>
      </c>
      <c r="AC593" s="31" t="s">
        <v>1128</v>
      </c>
      <c r="AD593" s="61"/>
    </row>
    <row r="594" spans="1:36">
      <c r="A594" s="19" t="s">
        <v>29</v>
      </c>
      <c r="B594" s="19">
        <v>1</v>
      </c>
      <c r="C594" s="19">
        <v>8</v>
      </c>
      <c r="D594" s="31" t="s">
        <v>1821</v>
      </c>
      <c r="E594" s="19">
        <v>6027304</v>
      </c>
      <c r="F594" s="19" t="s">
        <v>31</v>
      </c>
      <c r="G594" s="31" t="s">
        <v>2039</v>
      </c>
      <c r="H594" s="31" t="s">
        <v>33</v>
      </c>
      <c r="I594" s="147">
        <v>0</v>
      </c>
      <c r="J594" s="147">
        <v>4</v>
      </c>
      <c r="K594" s="147">
        <v>0</v>
      </c>
      <c r="L594" s="147">
        <v>5</v>
      </c>
      <c r="M594" s="217">
        <v>4</v>
      </c>
      <c r="N594" s="147">
        <v>7</v>
      </c>
      <c r="O594" s="217">
        <v>0.5</v>
      </c>
      <c r="P594" s="147">
        <f>L594+N594</f>
        <v>12</v>
      </c>
      <c r="Q594" s="147">
        <f>SUM(M594,O594)</f>
        <v>4.5</v>
      </c>
      <c r="R594" s="31" t="s">
        <v>2176</v>
      </c>
      <c r="S594" s="31" t="s">
        <v>2098</v>
      </c>
      <c r="T594" s="31" t="s">
        <v>2099</v>
      </c>
      <c r="U594" s="31" t="s">
        <v>37</v>
      </c>
      <c r="V594" s="94">
        <v>39873</v>
      </c>
      <c r="W594" s="19"/>
      <c r="X594" s="46">
        <v>734428394</v>
      </c>
      <c r="Y594" s="59" t="s">
        <v>2100</v>
      </c>
      <c r="Z594" s="31" t="s">
        <v>2597</v>
      </c>
      <c r="AA594" s="31" t="s">
        <v>2101</v>
      </c>
      <c r="AB594" s="120">
        <v>734428394</v>
      </c>
      <c r="AC594" s="31" t="s">
        <v>2100</v>
      </c>
      <c r="AD594" s="46">
        <v>45</v>
      </c>
    </row>
    <row r="595" spans="1:36">
      <c r="A595" s="8" t="s">
        <v>29</v>
      </c>
      <c r="B595" s="8">
        <v>1</v>
      </c>
      <c r="C595" s="8">
        <v>8</v>
      </c>
      <c r="D595" s="22" t="s">
        <v>74</v>
      </c>
      <c r="E595" s="24">
        <v>3326242</v>
      </c>
      <c r="F595" s="8" t="s">
        <v>31</v>
      </c>
      <c r="G595" s="22" t="s">
        <v>32</v>
      </c>
      <c r="H595" s="22" t="s">
        <v>44</v>
      </c>
      <c r="I595" s="149">
        <v>0</v>
      </c>
      <c r="J595" s="149">
        <v>1</v>
      </c>
      <c r="K595" s="149">
        <v>80</v>
      </c>
      <c r="L595" s="149">
        <v>2</v>
      </c>
      <c r="M595" s="150">
        <v>0.3</v>
      </c>
      <c r="N595" s="149">
        <v>8</v>
      </c>
      <c r="O595" s="150">
        <v>0.33</v>
      </c>
      <c r="P595" s="149">
        <f>L595+N595</f>
        <v>10</v>
      </c>
      <c r="Q595" s="149">
        <f>SUM(M595,O595)</f>
        <v>0.63</v>
      </c>
      <c r="R595" s="22" t="s">
        <v>2185</v>
      </c>
      <c r="S595" s="22" t="s">
        <v>2658</v>
      </c>
      <c r="T595" s="22" t="s">
        <v>2189</v>
      </c>
      <c r="U595" s="22" t="s">
        <v>76</v>
      </c>
      <c r="V595" s="94">
        <v>39448</v>
      </c>
      <c r="W595" s="22"/>
      <c r="X595" s="7" t="s">
        <v>1082</v>
      </c>
      <c r="Y595" s="59" t="s">
        <v>1083</v>
      </c>
      <c r="Z595" s="22" t="s">
        <v>1084</v>
      </c>
      <c r="AA595" s="22" t="s">
        <v>263</v>
      </c>
      <c r="AB595" s="99">
        <v>777704221</v>
      </c>
      <c r="AC595" s="31" t="s">
        <v>1083</v>
      </c>
      <c r="AD595" s="7">
        <v>80</v>
      </c>
    </row>
    <row r="596" spans="1:36">
      <c r="A596" s="3" t="s">
        <v>29</v>
      </c>
      <c r="B596" s="3">
        <v>1</v>
      </c>
      <c r="C596" s="3">
        <v>8</v>
      </c>
      <c r="D596" s="110" t="s">
        <v>1212</v>
      </c>
      <c r="E596" s="3">
        <v>1066948</v>
      </c>
      <c r="F596" s="88" t="s">
        <v>31</v>
      </c>
      <c r="G596" s="110" t="s">
        <v>1213</v>
      </c>
      <c r="H596" s="110" t="s">
        <v>144</v>
      </c>
      <c r="I596" s="153">
        <v>0</v>
      </c>
      <c r="J596" s="153">
        <v>1</v>
      </c>
      <c r="K596" s="153">
        <v>5</v>
      </c>
      <c r="L596" s="153">
        <v>7</v>
      </c>
      <c r="M596" s="161">
        <v>1.61</v>
      </c>
      <c r="N596" s="153">
        <v>4</v>
      </c>
      <c r="O596" s="161">
        <v>0.8</v>
      </c>
      <c r="P596" s="153">
        <v>11</v>
      </c>
      <c r="Q596" s="153">
        <v>2.41</v>
      </c>
      <c r="R596" s="110" t="s">
        <v>1261</v>
      </c>
      <c r="S596" s="31" t="s">
        <v>2656</v>
      </c>
      <c r="T596" s="31" t="s">
        <v>1749</v>
      </c>
      <c r="U596" s="31" t="s">
        <v>2644</v>
      </c>
      <c r="V596" s="95">
        <v>39083</v>
      </c>
      <c r="W596" s="31"/>
      <c r="X596" s="29" t="s">
        <v>1265</v>
      </c>
      <c r="Y596" s="59" t="s">
        <v>1266</v>
      </c>
      <c r="Z596" s="56" t="s">
        <v>1267</v>
      </c>
      <c r="AA596" s="56" t="s">
        <v>1268</v>
      </c>
      <c r="AB596" s="117">
        <v>774775709</v>
      </c>
      <c r="AC596" s="31" t="s">
        <v>1269</v>
      </c>
      <c r="AD596" s="7"/>
    </row>
    <row r="597" spans="1:36" ht="15" customHeight="1">
      <c r="A597" s="4" t="s">
        <v>29</v>
      </c>
      <c r="B597" s="5">
        <v>8</v>
      </c>
      <c r="C597" s="19">
        <v>9</v>
      </c>
      <c r="D597" s="110" t="s">
        <v>1650</v>
      </c>
      <c r="E597" s="3">
        <v>9031562</v>
      </c>
      <c r="F597" s="3" t="s">
        <v>31</v>
      </c>
      <c r="G597" s="110" t="s">
        <v>1712</v>
      </c>
      <c r="H597" s="110" t="s">
        <v>1203</v>
      </c>
      <c r="I597" s="153">
        <v>0</v>
      </c>
      <c r="J597" s="153">
        <v>1</v>
      </c>
      <c r="K597" s="153">
        <v>1</v>
      </c>
      <c r="L597" s="153">
        <v>4</v>
      </c>
      <c r="M597" s="161">
        <v>1.2</v>
      </c>
      <c r="N597" s="153">
        <v>2</v>
      </c>
      <c r="O597" s="161">
        <v>0.6</v>
      </c>
      <c r="P597" s="153">
        <v>6</v>
      </c>
      <c r="Q597" s="153">
        <v>1.8</v>
      </c>
      <c r="R597" s="110" t="s">
        <v>1713</v>
      </c>
      <c r="S597" s="102" t="s">
        <v>1714</v>
      </c>
      <c r="T597" s="102" t="s">
        <v>1715</v>
      </c>
      <c r="U597" s="110" t="s">
        <v>37</v>
      </c>
      <c r="V597" s="100">
        <v>39083</v>
      </c>
      <c r="X597" s="119">
        <v>475511811</v>
      </c>
      <c r="Y597" s="22" t="s">
        <v>1716</v>
      </c>
      <c r="AE597" s="8"/>
    </row>
    <row r="598" spans="1:36">
      <c r="A598" s="5" t="s">
        <v>29</v>
      </c>
      <c r="B598" s="5">
        <v>1</v>
      </c>
      <c r="C598" s="19">
        <v>9</v>
      </c>
      <c r="D598" t="s">
        <v>1612</v>
      </c>
      <c r="E598" s="5">
        <v>5330519</v>
      </c>
      <c r="F598" s="5" t="s">
        <v>31</v>
      </c>
      <c r="G598" t="s">
        <v>2542</v>
      </c>
      <c r="H598" t="s">
        <v>2150</v>
      </c>
      <c r="I598" s="154">
        <v>0</v>
      </c>
      <c r="J598" s="154">
        <v>5</v>
      </c>
      <c r="K598" s="154">
        <v>0</v>
      </c>
      <c r="L598" s="154">
        <v>6</v>
      </c>
      <c r="M598" s="222">
        <v>5.5</v>
      </c>
      <c r="N598" s="154">
        <v>6</v>
      </c>
      <c r="O598" s="222">
        <v>1.05</v>
      </c>
      <c r="P598" s="154">
        <f>L598+N598</f>
        <v>12</v>
      </c>
      <c r="Q598" s="154">
        <f>SUM(M598,O598)</f>
        <v>6.55</v>
      </c>
      <c r="R598" t="s">
        <v>2130</v>
      </c>
      <c r="S598" t="s">
        <v>1612</v>
      </c>
      <c r="T598" t="s">
        <v>1614</v>
      </c>
      <c r="U598" t="s">
        <v>37</v>
      </c>
      <c r="V598">
        <v>39083</v>
      </c>
      <c r="X598" s="6">
        <v>475259333</v>
      </c>
      <c r="Y598" s="59" t="s">
        <v>2543</v>
      </c>
      <c r="Z598" s="60" t="s">
        <v>2544</v>
      </c>
      <c r="AA598" t="s">
        <v>2545</v>
      </c>
      <c r="AB598" s="101">
        <v>721238965</v>
      </c>
      <c r="AC598" s="31" t="s">
        <v>2546</v>
      </c>
      <c r="AD598" s="6">
        <v>5</v>
      </c>
      <c r="AE598" s="37"/>
      <c r="AF598" s="37"/>
      <c r="AG598" s="37"/>
      <c r="AH598" s="59"/>
      <c r="AI598" s="37"/>
      <c r="AJ598" s="37"/>
    </row>
    <row r="599" spans="1:36" ht="15" customHeight="1">
      <c r="A599" s="24" t="s">
        <v>29</v>
      </c>
      <c r="B599" s="24">
        <v>1</v>
      </c>
      <c r="C599" s="24">
        <v>9</v>
      </c>
      <c r="D599" s="56" t="s">
        <v>1650</v>
      </c>
      <c r="E599" s="24">
        <v>1901964</v>
      </c>
      <c r="F599" s="82" t="s">
        <v>31</v>
      </c>
      <c r="G599" s="56" t="s">
        <v>1698</v>
      </c>
      <c r="H599" s="56" t="s">
        <v>203</v>
      </c>
      <c r="I599" s="147">
        <v>0</v>
      </c>
      <c r="J599" s="153">
        <v>1</v>
      </c>
      <c r="K599" s="153">
        <v>0</v>
      </c>
      <c r="L599" s="153">
        <v>14</v>
      </c>
      <c r="M599" s="161">
        <v>4.2</v>
      </c>
      <c r="N599" s="153">
        <v>4</v>
      </c>
      <c r="O599" s="161">
        <v>0.75</v>
      </c>
      <c r="P599" s="153">
        <v>18</v>
      </c>
      <c r="Q599" s="149">
        <f>SUM(M599,O599)</f>
        <v>4.95</v>
      </c>
      <c r="R599" s="54" t="s">
        <v>1500</v>
      </c>
      <c r="S599" s="54" t="s">
        <v>1699</v>
      </c>
      <c r="T599" s="54" t="s">
        <v>1652</v>
      </c>
      <c r="U599" s="56" t="s">
        <v>37</v>
      </c>
      <c r="V599" s="94">
        <v>36770</v>
      </c>
      <c r="W599" s="25"/>
      <c r="X599" s="29">
        <v>475603390</v>
      </c>
      <c r="Y599" s="59" t="s">
        <v>1653</v>
      </c>
      <c r="Z599" s="56" t="s">
        <v>1654</v>
      </c>
      <c r="AA599" s="56" t="s">
        <v>1655</v>
      </c>
      <c r="AB599" s="117">
        <v>472743835</v>
      </c>
      <c r="AC599" s="31" t="s">
        <v>1653</v>
      </c>
      <c r="AD599" s="29">
        <v>1</v>
      </c>
      <c r="AE599" s="1"/>
      <c r="AF599" s="1"/>
    </row>
    <row r="600" spans="1:36" ht="15" customHeight="1">
      <c r="A600" s="24" t="s">
        <v>29</v>
      </c>
      <c r="B600" s="24">
        <v>10</v>
      </c>
      <c r="C600" s="24">
        <v>9</v>
      </c>
      <c r="D600" s="56" t="s">
        <v>1442</v>
      </c>
      <c r="E600" s="24">
        <v>4876605</v>
      </c>
      <c r="F600" s="82" t="s">
        <v>31</v>
      </c>
      <c r="G600" s="56" t="s">
        <v>1499</v>
      </c>
      <c r="H600" s="56" t="s">
        <v>33</v>
      </c>
      <c r="I600" s="147">
        <v>0</v>
      </c>
      <c r="J600" s="153">
        <v>1</v>
      </c>
      <c r="K600" s="153">
        <v>0</v>
      </c>
      <c r="L600" s="153">
        <v>11</v>
      </c>
      <c r="M600" s="161">
        <v>6</v>
      </c>
      <c r="N600" s="153">
        <v>7</v>
      </c>
      <c r="O600" s="161">
        <v>0.7</v>
      </c>
      <c r="P600" s="153">
        <v>18</v>
      </c>
      <c r="Q600" s="149">
        <f>SUM(M600,O600)</f>
        <v>6.7</v>
      </c>
      <c r="R600" s="54" t="s">
        <v>1500</v>
      </c>
      <c r="S600" s="54" t="s">
        <v>1501</v>
      </c>
      <c r="T600" s="54" t="s">
        <v>1502</v>
      </c>
      <c r="U600" s="56" t="s">
        <v>37</v>
      </c>
      <c r="V600" s="94">
        <v>39083</v>
      </c>
      <c r="W600" s="25"/>
      <c r="X600" s="29">
        <v>476701444</v>
      </c>
      <c r="Y600" s="59" t="s">
        <v>1445</v>
      </c>
      <c r="Z600" s="56" t="s">
        <v>1503</v>
      </c>
      <c r="AA600" s="56" t="s">
        <v>1504</v>
      </c>
      <c r="AB600" s="117">
        <v>728697202</v>
      </c>
      <c r="AC600" s="31" t="s">
        <v>1445</v>
      </c>
      <c r="AD600" s="29">
        <v>1</v>
      </c>
    </row>
    <row r="601" spans="1:36" s="92" customFormat="1" ht="14.25" customHeight="1">
      <c r="A601" s="19" t="s">
        <v>741</v>
      </c>
      <c r="B601" s="19"/>
      <c r="C601" s="19">
        <v>9</v>
      </c>
      <c r="D601" s="31" t="s">
        <v>1701</v>
      </c>
      <c r="E601" s="19">
        <v>5839760</v>
      </c>
      <c r="F601" s="19" t="s">
        <v>31</v>
      </c>
      <c r="G601" s="31" t="s">
        <v>1606</v>
      </c>
      <c r="H601" s="31" t="s">
        <v>1203</v>
      </c>
      <c r="I601" s="147">
        <v>0</v>
      </c>
      <c r="J601" s="147">
        <v>4</v>
      </c>
      <c r="K601" s="147"/>
      <c r="L601" s="147">
        <v>26</v>
      </c>
      <c r="M601" s="217">
        <v>6.3</v>
      </c>
      <c r="N601" s="147">
        <v>6</v>
      </c>
      <c r="O601" s="217">
        <v>1.25</v>
      </c>
      <c r="P601" s="149">
        <f>L601+N601</f>
        <v>32</v>
      </c>
      <c r="Q601" s="147">
        <f>SUM(M601,O601)</f>
        <v>7.55</v>
      </c>
      <c r="R601" s="31" t="s">
        <v>1436</v>
      </c>
      <c r="S601" s="31" t="s">
        <v>1701</v>
      </c>
      <c r="T601" s="31" t="s">
        <v>1702</v>
      </c>
      <c r="U601" s="31" t="s">
        <v>56</v>
      </c>
      <c r="V601" s="100">
        <v>40403</v>
      </c>
      <c r="W601" s="19"/>
      <c r="X601" s="46">
        <v>608719001</v>
      </c>
      <c r="Y601" s="59" t="s">
        <v>1703</v>
      </c>
      <c r="Z601" s="31" t="s">
        <v>1704</v>
      </c>
      <c r="AA601" s="31" t="s">
        <v>1705</v>
      </c>
      <c r="AB601" s="120">
        <v>777002365</v>
      </c>
      <c r="AC601" s="31" t="s">
        <v>1706</v>
      </c>
      <c r="AD601" s="46">
        <v>1</v>
      </c>
    </row>
    <row r="602" spans="1:36" ht="15" customHeight="1">
      <c r="A602" s="5" t="s">
        <v>29</v>
      </c>
      <c r="B602" s="5">
        <v>12</v>
      </c>
      <c r="C602" s="5">
        <v>1</v>
      </c>
      <c r="D602" t="s">
        <v>1778</v>
      </c>
      <c r="E602" s="5">
        <v>3852736</v>
      </c>
      <c r="F602" s="5" t="s">
        <v>1775</v>
      </c>
      <c r="G602" t="s">
        <v>1779</v>
      </c>
      <c r="H602"/>
      <c r="I602" s="154">
        <v>0</v>
      </c>
      <c r="J602" s="154">
        <v>2</v>
      </c>
      <c r="K602" s="154" t="s">
        <v>84</v>
      </c>
      <c r="L602" s="154">
        <v>2</v>
      </c>
      <c r="M602" s="222">
        <v>2.8</v>
      </c>
      <c r="N602" s="154">
        <v>2</v>
      </c>
      <c r="O602" s="222">
        <v>0.65</v>
      </c>
      <c r="P602" s="154">
        <v>4</v>
      </c>
      <c r="Q602" s="154">
        <v>3.4499999999999997</v>
      </c>
      <c r="R602" t="s">
        <v>1776</v>
      </c>
      <c r="S602" t="s">
        <v>1778</v>
      </c>
      <c r="T602" t="s">
        <v>1780</v>
      </c>
      <c r="U602" t="s">
        <v>37</v>
      </c>
      <c r="V602">
        <v>40360</v>
      </c>
      <c r="X602" s="6">
        <v>603156997</v>
      </c>
      <c r="Y602" s="59" t="s">
        <v>1781</v>
      </c>
      <c r="Z602" s="60" t="s">
        <v>1782</v>
      </c>
      <c r="AB602" s="101">
        <v>603156997</v>
      </c>
      <c r="AC602" s="31" t="s">
        <v>1781</v>
      </c>
    </row>
    <row r="603" spans="1:36" ht="15" customHeight="1">
      <c r="A603" s="8" t="s">
        <v>29</v>
      </c>
      <c r="B603" s="8">
        <v>12</v>
      </c>
      <c r="C603" s="8">
        <v>1</v>
      </c>
      <c r="D603" s="22" t="s">
        <v>1783</v>
      </c>
      <c r="E603" s="8">
        <v>9564563</v>
      </c>
      <c r="F603" s="8" t="s">
        <v>1775</v>
      </c>
      <c r="G603" s="22" t="s">
        <v>1784</v>
      </c>
      <c r="H603" s="22" t="s">
        <v>308</v>
      </c>
      <c r="I603" s="149">
        <v>0</v>
      </c>
      <c r="J603" s="149">
        <v>7</v>
      </c>
      <c r="K603" s="149">
        <v>15</v>
      </c>
      <c r="L603" s="149">
        <v>10</v>
      </c>
      <c r="M603" s="150">
        <v>7.2</v>
      </c>
      <c r="N603" s="149">
        <v>8</v>
      </c>
      <c r="O603" s="150">
        <v>2.6</v>
      </c>
      <c r="P603" s="149">
        <v>18</v>
      </c>
      <c r="Q603" s="149">
        <f>SUM(M603,O603)</f>
        <v>9.8000000000000007</v>
      </c>
      <c r="R603" s="22" t="s">
        <v>1776</v>
      </c>
      <c r="S603" s="22" t="s">
        <v>1783</v>
      </c>
      <c r="T603" s="22" t="s">
        <v>1785</v>
      </c>
      <c r="U603" s="22" t="s">
        <v>37</v>
      </c>
      <c r="V603" s="98">
        <v>40452</v>
      </c>
      <c r="W603" s="22"/>
      <c r="X603" s="7">
        <v>270003280</v>
      </c>
      <c r="Y603" s="59" t="s">
        <v>1786</v>
      </c>
      <c r="Z603" s="22" t="s">
        <v>1233</v>
      </c>
      <c r="AB603" s="99">
        <v>774218568</v>
      </c>
      <c r="AC603" s="31" t="s">
        <v>1787</v>
      </c>
      <c r="AD603" s="7"/>
    </row>
    <row r="604" spans="1:36" ht="15" customHeight="1">
      <c r="A604" s="19" t="s">
        <v>29</v>
      </c>
      <c r="B604" s="19">
        <v>12</v>
      </c>
      <c r="C604" s="19">
        <v>1</v>
      </c>
      <c r="D604" s="31" t="s">
        <v>1194</v>
      </c>
      <c r="E604" s="19">
        <v>9695946</v>
      </c>
      <c r="F604" s="19" t="s">
        <v>1775</v>
      </c>
      <c r="G604" s="31" t="s">
        <v>1195</v>
      </c>
      <c r="H604" s="31" t="s">
        <v>144</v>
      </c>
      <c r="I604" s="147">
        <v>0</v>
      </c>
      <c r="J604" s="147">
        <v>2</v>
      </c>
      <c r="K604" s="147">
        <v>10</v>
      </c>
      <c r="L604" s="147">
        <v>5</v>
      </c>
      <c r="M604" s="217">
        <v>2.2000000000000002</v>
      </c>
      <c r="N604" s="147">
        <v>14</v>
      </c>
      <c r="O604" s="217">
        <v>0.47</v>
      </c>
      <c r="P604" s="147">
        <v>19</v>
      </c>
      <c r="Q604" s="147">
        <v>2.67</v>
      </c>
      <c r="R604" s="31" t="s">
        <v>1776</v>
      </c>
      <c r="S604" s="31" t="s">
        <v>1763</v>
      </c>
      <c r="T604" s="31" t="s">
        <v>1764</v>
      </c>
      <c r="U604" s="31" t="s">
        <v>56</v>
      </c>
      <c r="V604" s="95">
        <v>39083</v>
      </c>
      <c r="W604" s="31"/>
      <c r="X604" s="46">
        <v>412531415</v>
      </c>
      <c r="Y604" s="59" t="s">
        <v>1777</v>
      </c>
      <c r="Z604" s="31" t="s">
        <v>1766</v>
      </c>
      <c r="AB604" s="120">
        <v>412531415</v>
      </c>
      <c r="AC604" s="31" t="s">
        <v>1765</v>
      </c>
      <c r="AD604" s="61"/>
    </row>
    <row r="605" spans="1:36" ht="15" customHeight="1">
      <c r="A605" s="19" t="s">
        <v>29</v>
      </c>
      <c r="B605" s="19">
        <v>7</v>
      </c>
      <c r="C605" s="19">
        <v>2</v>
      </c>
      <c r="D605" s="31" t="s">
        <v>1284</v>
      </c>
      <c r="E605" s="19">
        <v>1074769</v>
      </c>
      <c r="F605" s="19" t="s">
        <v>1775</v>
      </c>
      <c r="G605" s="31" t="s">
        <v>1835</v>
      </c>
      <c r="H605" s="31" t="s">
        <v>33</v>
      </c>
      <c r="I605" s="147">
        <v>0</v>
      </c>
      <c r="J605" s="147">
        <v>2</v>
      </c>
      <c r="K605" s="147" t="s">
        <v>84</v>
      </c>
      <c r="L605" s="147">
        <v>2</v>
      </c>
      <c r="M605" s="217">
        <v>2</v>
      </c>
      <c r="N605" s="147">
        <v>16</v>
      </c>
      <c r="O605" s="217">
        <v>0.4</v>
      </c>
      <c r="P605" s="147">
        <v>18</v>
      </c>
      <c r="Q605" s="149">
        <f>SUM(M605,O605)</f>
        <v>2.4</v>
      </c>
      <c r="R605" s="31" t="s">
        <v>1776</v>
      </c>
      <c r="S605" s="31" t="s">
        <v>1803</v>
      </c>
      <c r="T605" s="31" t="s">
        <v>1804</v>
      </c>
      <c r="U605" s="31" t="s">
        <v>76</v>
      </c>
      <c r="V605" s="95">
        <v>40330</v>
      </c>
      <c r="W605" s="31"/>
      <c r="X605" s="46">
        <v>775889632</v>
      </c>
      <c r="Y605" s="59" t="s">
        <v>1836</v>
      </c>
      <c r="Z605" s="31" t="s">
        <v>1389</v>
      </c>
      <c r="AB605" s="120">
        <v>775889632</v>
      </c>
      <c r="AC605" s="31" t="s">
        <v>1836</v>
      </c>
      <c r="AD605" s="61"/>
    </row>
    <row r="606" spans="1:36" ht="15" customHeight="1">
      <c r="A606" s="19" t="s">
        <v>29</v>
      </c>
      <c r="B606" s="19">
        <v>7</v>
      </c>
      <c r="C606" s="19">
        <v>2</v>
      </c>
      <c r="D606" s="31" t="s">
        <v>1282</v>
      </c>
      <c r="E606" s="19">
        <v>4830342</v>
      </c>
      <c r="F606" s="19" t="s">
        <v>1775</v>
      </c>
      <c r="G606" s="31" t="s">
        <v>1288</v>
      </c>
      <c r="H606" s="31" t="s">
        <v>160</v>
      </c>
      <c r="I606" s="147">
        <v>0</v>
      </c>
      <c r="J606" s="147">
        <v>2</v>
      </c>
      <c r="K606" s="147" t="s">
        <v>84</v>
      </c>
      <c r="L606" s="147">
        <v>4</v>
      </c>
      <c r="M606" s="217">
        <v>3.1</v>
      </c>
      <c r="N606" s="147">
        <v>4</v>
      </c>
      <c r="O606" s="217">
        <v>0.6</v>
      </c>
      <c r="P606" s="147">
        <v>8</v>
      </c>
      <c r="Q606" s="149">
        <f>SUM(M606,O606)</f>
        <v>3.7</v>
      </c>
      <c r="R606" s="31" t="s">
        <v>1776</v>
      </c>
      <c r="S606" s="31" t="s">
        <v>1837</v>
      </c>
      <c r="T606" s="31" t="s">
        <v>1838</v>
      </c>
      <c r="U606" s="31" t="s">
        <v>37</v>
      </c>
      <c r="V606" s="95">
        <v>41640</v>
      </c>
      <c r="W606" s="31"/>
      <c r="X606" s="46">
        <v>702042646</v>
      </c>
      <c r="Y606" s="59" t="s">
        <v>1839</v>
      </c>
      <c r="Z606" s="31" t="s">
        <v>80</v>
      </c>
      <c r="AB606" s="120">
        <v>725758588</v>
      </c>
      <c r="AC606" s="31" t="s">
        <v>1840</v>
      </c>
      <c r="AD606" s="61"/>
      <c r="AE606" s="56"/>
      <c r="AF606" s="56"/>
    </row>
    <row r="607" spans="1:36" ht="15" customHeight="1">
      <c r="A607" s="19" t="s">
        <v>29</v>
      </c>
      <c r="B607" s="19">
        <v>7</v>
      </c>
      <c r="C607" s="19">
        <v>2</v>
      </c>
      <c r="D607" s="31" t="s">
        <v>1282</v>
      </c>
      <c r="E607" s="19">
        <v>5425697</v>
      </c>
      <c r="F607" s="19" t="s">
        <v>1775</v>
      </c>
      <c r="G607" s="31" t="s">
        <v>1841</v>
      </c>
      <c r="H607" s="31" t="s">
        <v>308</v>
      </c>
      <c r="I607" s="147">
        <v>0</v>
      </c>
      <c r="J607" s="147">
        <v>2</v>
      </c>
      <c r="K607" s="147" t="s">
        <v>84</v>
      </c>
      <c r="L607" s="147">
        <v>8</v>
      </c>
      <c r="M607" s="217">
        <v>3.3</v>
      </c>
      <c r="N607" s="147">
        <v>4</v>
      </c>
      <c r="O607" s="217">
        <v>0.92</v>
      </c>
      <c r="P607" s="147">
        <v>12</v>
      </c>
      <c r="Q607" s="149">
        <f>SUM(M607,O607)</f>
        <v>4.22</v>
      </c>
      <c r="R607" s="31" t="s">
        <v>1776</v>
      </c>
      <c r="S607" s="31" t="s">
        <v>1842</v>
      </c>
      <c r="T607" s="31" t="s">
        <v>1843</v>
      </c>
      <c r="U607" s="31" t="s">
        <v>37</v>
      </c>
      <c r="V607" s="95">
        <v>39083</v>
      </c>
      <c r="W607" s="31"/>
      <c r="X607" s="46">
        <v>474335347</v>
      </c>
      <c r="Y607" s="59" t="s">
        <v>1813</v>
      </c>
      <c r="Z607" s="31" t="s">
        <v>1844</v>
      </c>
      <c r="AB607" s="120">
        <v>474335347</v>
      </c>
      <c r="AC607" s="31" t="s">
        <v>1813</v>
      </c>
      <c r="AD607" s="61"/>
      <c r="AE607" s="1"/>
      <c r="AF607" s="1"/>
    </row>
    <row r="608" spans="1:36" ht="15.75" customHeight="1">
      <c r="A608" s="19" t="s">
        <v>29</v>
      </c>
      <c r="B608" s="19">
        <v>7</v>
      </c>
      <c r="C608" s="19">
        <v>2</v>
      </c>
      <c r="D608" s="31" t="s">
        <v>1829</v>
      </c>
      <c r="E608" s="19">
        <v>5578580</v>
      </c>
      <c r="F608" s="19" t="s">
        <v>1775</v>
      </c>
      <c r="G608" s="31" t="s">
        <v>1830</v>
      </c>
      <c r="H608" s="31" t="s">
        <v>33</v>
      </c>
      <c r="I608" s="147">
        <v>0</v>
      </c>
      <c r="J608" s="147">
        <v>4</v>
      </c>
      <c r="K608" s="147" t="s">
        <v>84</v>
      </c>
      <c r="L608" s="147">
        <v>4</v>
      </c>
      <c r="M608" s="217">
        <v>4</v>
      </c>
      <c r="N608" s="147">
        <v>1</v>
      </c>
      <c r="O608" s="217">
        <v>0.3</v>
      </c>
      <c r="P608" s="147">
        <v>5</v>
      </c>
      <c r="Q608" s="147">
        <v>4.3</v>
      </c>
      <c r="R608" s="31" t="s">
        <v>1776</v>
      </c>
      <c r="S608" s="31" t="s">
        <v>1831</v>
      </c>
      <c r="T608" s="31" t="s">
        <v>1832</v>
      </c>
      <c r="U608" s="31" t="s">
        <v>65</v>
      </c>
      <c r="V608" s="95">
        <v>39508</v>
      </c>
      <c r="W608" s="31"/>
      <c r="X608" s="46">
        <v>474319650</v>
      </c>
      <c r="Y608" s="59" t="s">
        <v>1833</v>
      </c>
      <c r="Z608" s="31" t="s">
        <v>263</v>
      </c>
      <c r="AB608" s="120">
        <v>474333956</v>
      </c>
      <c r="AC608" s="31" t="s">
        <v>1834</v>
      </c>
      <c r="AD608" s="61"/>
    </row>
    <row r="609" spans="1:31">
      <c r="A609" s="19" t="s">
        <v>29</v>
      </c>
      <c r="B609" s="19">
        <v>7</v>
      </c>
      <c r="C609" s="19">
        <v>2</v>
      </c>
      <c r="D609" s="31" t="s">
        <v>1282</v>
      </c>
      <c r="E609" s="19">
        <v>6042330</v>
      </c>
      <c r="F609" s="19" t="s">
        <v>1775</v>
      </c>
      <c r="G609" s="31" t="s">
        <v>1195</v>
      </c>
      <c r="H609" s="31" t="s">
        <v>308</v>
      </c>
      <c r="I609" s="147">
        <v>0</v>
      </c>
      <c r="J609" s="147">
        <v>2</v>
      </c>
      <c r="K609" s="147" t="s">
        <v>84</v>
      </c>
      <c r="L609" s="147">
        <v>8</v>
      </c>
      <c r="M609" s="217">
        <v>2.2000000000000002</v>
      </c>
      <c r="N609" s="147">
        <v>4</v>
      </c>
      <c r="O609" s="217">
        <v>0.92</v>
      </c>
      <c r="P609" s="147">
        <v>12</v>
      </c>
      <c r="Q609" s="149">
        <f>SUM(M609,O609)</f>
        <v>3.12</v>
      </c>
      <c r="R609" s="31" t="s">
        <v>1776</v>
      </c>
      <c r="S609" s="31" t="s">
        <v>1845</v>
      </c>
      <c r="T609" s="31" t="s">
        <v>1809</v>
      </c>
      <c r="U609" s="31" t="s">
        <v>37</v>
      </c>
      <c r="V609" s="95">
        <v>39083</v>
      </c>
      <c r="W609" s="31"/>
      <c r="X609" s="46">
        <v>474652030</v>
      </c>
      <c r="Y609" s="59" t="s">
        <v>1846</v>
      </c>
      <c r="Z609" s="31" t="s">
        <v>80</v>
      </c>
      <c r="AB609" s="120">
        <v>474652030</v>
      </c>
      <c r="AC609" s="31" t="s">
        <v>1810</v>
      </c>
      <c r="AD609" s="61"/>
    </row>
    <row r="610" spans="1:31" ht="16.5" customHeight="1">
      <c r="A610" s="19" t="s">
        <v>29</v>
      </c>
      <c r="B610" s="19">
        <v>7</v>
      </c>
      <c r="C610" s="19">
        <v>2</v>
      </c>
      <c r="D610" s="31" t="s">
        <v>1821</v>
      </c>
      <c r="E610" s="19">
        <v>6435327</v>
      </c>
      <c r="F610" s="19" t="s">
        <v>1775</v>
      </c>
      <c r="G610" s="31" t="s">
        <v>1822</v>
      </c>
      <c r="H610" s="31" t="s">
        <v>93</v>
      </c>
      <c r="I610" s="147">
        <v>0</v>
      </c>
      <c r="J610" s="147">
        <v>5</v>
      </c>
      <c r="K610" s="147" t="s">
        <v>84</v>
      </c>
      <c r="L610" s="147">
        <v>5</v>
      </c>
      <c r="M610" s="217">
        <v>5</v>
      </c>
      <c r="N610" s="147">
        <v>3</v>
      </c>
      <c r="O610" s="217">
        <v>2</v>
      </c>
      <c r="P610" s="147">
        <v>8</v>
      </c>
      <c r="Q610" s="147">
        <v>7</v>
      </c>
      <c r="R610" s="31" t="s">
        <v>1776</v>
      </c>
      <c r="S610" s="31" t="s">
        <v>1823</v>
      </c>
      <c r="T610" s="31" t="s">
        <v>1824</v>
      </c>
      <c r="U610" s="31" t="s">
        <v>37</v>
      </c>
      <c r="V610" s="94">
        <v>36161</v>
      </c>
      <c r="W610" s="19"/>
      <c r="X610" s="46">
        <v>734428150</v>
      </c>
      <c r="Y610" s="59" t="s">
        <v>1825</v>
      </c>
      <c r="Z610" s="31" t="s">
        <v>1826</v>
      </c>
      <c r="AA610" s="92"/>
      <c r="AB610" s="120">
        <v>734428150</v>
      </c>
      <c r="AC610" s="31" t="s">
        <v>1825</v>
      </c>
      <c r="AD610" s="46"/>
    </row>
    <row r="611" spans="1:31" ht="15" customHeight="1">
      <c r="A611" s="19" t="s">
        <v>29</v>
      </c>
      <c r="B611" s="19">
        <v>7</v>
      </c>
      <c r="C611" s="19">
        <v>2</v>
      </c>
      <c r="D611" s="31" t="s">
        <v>215</v>
      </c>
      <c r="E611" s="19">
        <v>7908464</v>
      </c>
      <c r="F611" s="19" t="s">
        <v>1775</v>
      </c>
      <c r="G611" s="31" t="s">
        <v>1827</v>
      </c>
      <c r="H611" s="31" t="s">
        <v>144</v>
      </c>
      <c r="I611" s="147">
        <v>0</v>
      </c>
      <c r="J611" s="147">
        <v>2</v>
      </c>
      <c r="K611" s="147">
        <v>3</v>
      </c>
      <c r="L611" s="147">
        <v>4</v>
      </c>
      <c r="M611" s="217">
        <v>0.4</v>
      </c>
      <c r="N611" s="147">
        <v>4</v>
      </c>
      <c r="O611" s="217">
        <v>0.2</v>
      </c>
      <c r="P611" s="147">
        <v>8</v>
      </c>
      <c r="Q611" s="147">
        <v>0.60000000000000009</v>
      </c>
      <c r="R611" s="31" t="s">
        <v>1776</v>
      </c>
      <c r="S611" s="31" t="s">
        <v>1828</v>
      </c>
      <c r="T611" s="31" t="s">
        <v>1344</v>
      </c>
      <c r="U611" s="31" t="s">
        <v>111</v>
      </c>
      <c r="V611" s="95">
        <v>39083</v>
      </c>
      <c r="W611" s="31"/>
      <c r="X611" s="46">
        <v>416733487</v>
      </c>
      <c r="Y611" s="59" t="s">
        <v>1345</v>
      </c>
      <c r="Z611" s="31" t="s">
        <v>1347</v>
      </c>
      <c r="AB611" s="120" t="s">
        <v>1348</v>
      </c>
      <c r="AC611" s="31" t="s">
        <v>1345</v>
      </c>
      <c r="AD611" s="61"/>
    </row>
    <row r="612" spans="1:31" ht="15" customHeight="1">
      <c r="A612" s="19" t="s">
        <v>29</v>
      </c>
      <c r="B612" s="19">
        <v>7</v>
      </c>
      <c r="C612" s="19">
        <v>2</v>
      </c>
      <c r="D612" s="31" t="s">
        <v>732</v>
      </c>
      <c r="E612" s="19">
        <v>7985843</v>
      </c>
      <c r="F612" s="19" t="s">
        <v>1775</v>
      </c>
      <c r="G612" s="31" t="s">
        <v>1847</v>
      </c>
      <c r="H612" s="31" t="s">
        <v>308</v>
      </c>
      <c r="I612" s="147">
        <v>0</v>
      </c>
      <c r="J612" s="147">
        <v>2</v>
      </c>
      <c r="K612" s="147" t="s">
        <v>84</v>
      </c>
      <c r="L612" s="147">
        <v>2</v>
      </c>
      <c r="M612" s="217">
        <v>2</v>
      </c>
      <c r="N612" s="147">
        <v>5</v>
      </c>
      <c r="O612" s="217">
        <v>0.42</v>
      </c>
      <c r="P612" s="147">
        <v>7</v>
      </c>
      <c r="Q612" s="149">
        <f>SUM(M612,O612)</f>
        <v>2.42</v>
      </c>
      <c r="R612" s="31" t="s">
        <v>1776</v>
      </c>
      <c r="S612" s="31" t="s">
        <v>1848</v>
      </c>
      <c r="T612" s="31" t="s">
        <v>1297</v>
      </c>
      <c r="U612" s="31" t="s">
        <v>111</v>
      </c>
      <c r="V612" s="95">
        <v>41774</v>
      </c>
      <c r="W612" s="31"/>
      <c r="X612" s="46">
        <v>476119999</v>
      </c>
      <c r="Y612" s="59" t="s">
        <v>1849</v>
      </c>
      <c r="Z612" s="31" t="s">
        <v>80</v>
      </c>
      <c r="AB612" s="120">
        <v>476119999</v>
      </c>
      <c r="AC612" s="31" t="s">
        <v>1299</v>
      </c>
      <c r="AD612" s="61"/>
    </row>
    <row r="613" spans="1:31" ht="15" customHeight="1">
      <c r="A613" s="19" t="s">
        <v>29</v>
      </c>
      <c r="B613" s="19">
        <v>7</v>
      </c>
      <c r="C613" s="19">
        <v>2</v>
      </c>
      <c r="D613" s="31" t="s">
        <v>732</v>
      </c>
      <c r="E613" s="19">
        <v>9253322</v>
      </c>
      <c r="F613" s="19" t="s">
        <v>1775</v>
      </c>
      <c r="G613" s="31" t="s">
        <v>1850</v>
      </c>
      <c r="H613" s="31" t="s">
        <v>160</v>
      </c>
      <c r="I613" s="147">
        <v>0</v>
      </c>
      <c r="J613" s="147">
        <v>4</v>
      </c>
      <c r="K613" s="147">
        <v>8</v>
      </c>
      <c r="L613" s="147">
        <v>5</v>
      </c>
      <c r="M613" s="217">
        <v>4</v>
      </c>
      <c r="N613" s="147">
        <v>4</v>
      </c>
      <c r="O613" s="217">
        <v>0.45</v>
      </c>
      <c r="P613" s="147">
        <v>9</v>
      </c>
      <c r="Q613" s="149">
        <f>SUM(M613,O613)</f>
        <v>4.45</v>
      </c>
      <c r="R613" s="31" t="s">
        <v>1776</v>
      </c>
      <c r="S613" s="31" t="s">
        <v>1776</v>
      </c>
      <c r="T613" s="31" t="s">
        <v>1851</v>
      </c>
      <c r="U613" s="31" t="s">
        <v>111</v>
      </c>
      <c r="V613" s="95">
        <v>39083</v>
      </c>
      <c r="W613" s="31"/>
      <c r="X613" s="46" t="s">
        <v>1852</v>
      </c>
      <c r="Y613" s="59" t="s">
        <v>737</v>
      </c>
      <c r="Z613" s="31" t="s">
        <v>97</v>
      </c>
      <c r="AB613" s="120">
        <v>603148127</v>
      </c>
      <c r="AC613" s="31" t="s">
        <v>1326</v>
      </c>
      <c r="AD613" s="61"/>
    </row>
    <row r="614" spans="1:31" ht="14.25" customHeight="1">
      <c r="A614" s="19" t="s">
        <v>29</v>
      </c>
      <c r="B614" s="19">
        <v>14</v>
      </c>
      <c r="C614" s="19">
        <v>3</v>
      </c>
      <c r="D614" s="31" t="s">
        <v>1898</v>
      </c>
      <c r="E614" s="19">
        <v>2997661</v>
      </c>
      <c r="F614" s="19" t="s">
        <v>1775</v>
      </c>
      <c r="G614" s="31" t="s">
        <v>1899</v>
      </c>
      <c r="H614" s="31" t="s">
        <v>160</v>
      </c>
      <c r="I614" s="147">
        <v>0</v>
      </c>
      <c r="J614" s="147">
        <v>2</v>
      </c>
      <c r="K614" s="147">
        <v>6</v>
      </c>
      <c r="L614" s="147">
        <v>3</v>
      </c>
      <c r="M614" s="217">
        <v>2.1</v>
      </c>
      <c r="N614" s="147">
        <v>1</v>
      </c>
      <c r="O614" s="217">
        <v>2.5000000000000001E-2</v>
      </c>
      <c r="P614" s="147">
        <v>4</v>
      </c>
      <c r="Q614" s="149">
        <f>SUM(M614,O614)</f>
        <v>2.125</v>
      </c>
      <c r="R614" s="31" t="s">
        <v>1776</v>
      </c>
      <c r="S614" s="31" t="s">
        <v>1922</v>
      </c>
      <c r="T614" s="31" t="s">
        <v>1901</v>
      </c>
      <c r="U614" s="31" t="s">
        <v>76</v>
      </c>
      <c r="V614" s="95">
        <v>39083</v>
      </c>
      <c r="W614" s="31"/>
      <c r="X614" s="46">
        <v>606229979</v>
      </c>
      <c r="Y614" s="59" t="s">
        <v>1902</v>
      </c>
      <c r="Z614" s="31" t="s">
        <v>296</v>
      </c>
      <c r="AB614" s="120">
        <v>416737182</v>
      </c>
      <c r="AC614" s="31" t="s">
        <v>1902</v>
      </c>
      <c r="AD614" s="61"/>
    </row>
    <row r="615" spans="1:31" s="43" customFormat="1">
      <c r="A615" s="19" t="s">
        <v>29</v>
      </c>
      <c r="B615" s="19">
        <v>14</v>
      </c>
      <c r="C615" s="19">
        <v>3</v>
      </c>
      <c r="D615" s="31" t="s">
        <v>334</v>
      </c>
      <c r="E615" s="19">
        <v>3189832</v>
      </c>
      <c r="F615" s="19" t="s">
        <v>1775</v>
      </c>
      <c r="G615" s="31" t="s">
        <v>1779</v>
      </c>
      <c r="H615" s="31" t="s">
        <v>153</v>
      </c>
      <c r="I615" s="147">
        <v>0</v>
      </c>
      <c r="J615" s="147">
        <v>3</v>
      </c>
      <c r="K615" s="147" t="s">
        <v>84</v>
      </c>
      <c r="L615" s="147">
        <v>3</v>
      </c>
      <c r="M615" s="217">
        <v>2.5</v>
      </c>
      <c r="N615" s="147">
        <v>3</v>
      </c>
      <c r="O615" s="217">
        <v>0.9</v>
      </c>
      <c r="P615" s="147">
        <v>6</v>
      </c>
      <c r="Q615" s="147">
        <v>3.4</v>
      </c>
      <c r="R615" s="31" t="s">
        <v>1776</v>
      </c>
      <c r="S615" s="31" t="s">
        <v>1912</v>
      </c>
      <c r="T615" s="31" t="s">
        <v>336</v>
      </c>
      <c r="U615" s="31" t="s">
        <v>111</v>
      </c>
      <c r="V615" s="95">
        <v>39083</v>
      </c>
      <c r="W615" s="31"/>
      <c r="X615" s="46">
        <v>416531146</v>
      </c>
      <c r="Y615" s="59" t="s">
        <v>337</v>
      </c>
      <c r="Z615" s="31" t="s">
        <v>97</v>
      </c>
      <c r="AA615" s="60"/>
      <c r="AB615" s="120">
        <v>739381949</v>
      </c>
      <c r="AC615" s="31" t="s">
        <v>1913</v>
      </c>
      <c r="AD615" s="61"/>
    </row>
    <row r="616" spans="1:31" s="92" customFormat="1" ht="15" customHeight="1">
      <c r="A616" s="19" t="s">
        <v>29</v>
      </c>
      <c r="B616" s="19">
        <v>14</v>
      </c>
      <c r="C616" s="19">
        <v>3</v>
      </c>
      <c r="D616" s="31" t="s">
        <v>1284</v>
      </c>
      <c r="E616" s="19">
        <v>4528359</v>
      </c>
      <c r="F616" s="19" t="s">
        <v>1775</v>
      </c>
      <c r="G616" s="31" t="s">
        <v>1916</v>
      </c>
      <c r="H616" s="31" t="s">
        <v>930</v>
      </c>
      <c r="I616" s="147">
        <v>0</v>
      </c>
      <c r="J616" s="147">
        <v>7</v>
      </c>
      <c r="K616" s="147" t="s">
        <v>84</v>
      </c>
      <c r="L616" s="147">
        <v>7</v>
      </c>
      <c r="M616" s="217">
        <v>7</v>
      </c>
      <c r="N616" s="147">
        <v>16</v>
      </c>
      <c r="O616" s="217">
        <v>0.9</v>
      </c>
      <c r="P616" s="147">
        <v>23</v>
      </c>
      <c r="Q616" s="149">
        <f>SUM(M616,O616)</f>
        <v>7.9</v>
      </c>
      <c r="R616" s="31" t="s">
        <v>1776</v>
      </c>
      <c r="S616" s="31" t="s">
        <v>1917</v>
      </c>
      <c r="T616" s="31" t="s">
        <v>1918</v>
      </c>
      <c r="U616" s="31" t="s">
        <v>37</v>
      </c>
      <c r="V616" s="95">
        <v>38808</v>
      </c>
      <c r="W616" s="31"/>
      <c r="X616" s="46" t="s">
        <v>1919</v>
      </c>
      <c r="Y616" s="59" t="s">
        <v>1920</v>
      </c>
      <c r="Z616" s="31" t="s">
        <v>229</v>
      </c>
      <c r="AB616" s="120">
        <v>775889622</v>
      </c>
      <c r="AC616" s="31" t="s">
        <v>1921</v>
      </c>
      <c r="AD616" s="61"/>
    </row>
    <row r="617" spans="1:31" ht="15" customHeight="1">
      <c r="A617" s="19" t="s">
        <v>29</v>
      </c>
      <c r="B617" s="19">
        <v>14</v>
      </c>
      <c r="C617" s="19">
        <v>3</v>
      </c>
      <c r="D617" s="31" t="s">
        <v>1284</v>
      </c>
      <c r="E617" s="19">
        <v>8870904</v>
      </c>
      <c r="F617" s="19" t="s">
        <v>1775</v>
      </c>
      <c r="G617" s="31" t="s">
        <v>1914</v>
      </c>
      <c r="H617" s="31" t="s">
        <v>930</v>
      </c>
      <c r="I617" s="147">
        <v>0</v>
      </c>
      <c r="J617" s="147">
        <v>2</v>
      </c>
      <c r="K617" s="147" t="s">
        <v>84</v>
      </c>
      <c r="L617" s="147">
        <v>3</v>
      </c>
      <c r="M617" s="217">
        <v>2.2000000000000002</v>
      </c>
      <c r="N617" s="147">
        <v>16</v>
      </c>
      <c r="O617" s="217">
        <v>0.5</v>
      </c>
      <c r="P617" s="147">
        <v>19</v>
      </c>
      <c r="Q617" s="149">
        <f>SUM(M617,O617)</f>
        <v>2.7</v>
      </c>
      <c r="R617" s="31" t="s">
        <v>1776</v>
      </c>
      <c r="S617" s="31" t="s">
        <v>1890</v>
      </c>
      <c r="T617" s="31" t="s">
        <v>1891</v>
      </c>
      <c r="U617" s="31" t="s">
        <v>76</v>
      </c>
      <c r="V617" s="95">
        <v>37895</v>
      </c>
      <c r="W617" s="31"/>
      <c r="X617" s="46">
        <v>774835337</v>
      </c>
      <c r="Y617" s="59" t="s">
        <v>1915</v>
      </c>
      <c r="Z617" s="31" t="s">
        <v>229</v>
      </c>
      <c r="AB617" s="120">
        <v>775889624</v>
      </c>
      <c r="AC617" s="31" t="s">
        <v>1893</v>
      </c>
      <c r="AD617" s="61"/>
    </row>
    <row r="618" spans="1:31">
      <c r="A618" s="37" t="s">
        <v>29</v>
      </c>
      <c r="B618" s="37">
        <v>10</v>
      </c>
      <c r="C618" s="37">
        <v>5</v>
      </c>
      <c r="D618" s="59" t="s">
        <v>1988</v>
      </c>
      <c r="E618" s="37">
        <v>1348497</v>
      </c>
      <c r="F618" s="37" t="s">
        <v>1775</v>
      </c>
      <c r="G618" s="59" t="s">
        <v>1555</v>
      </c>
      <c r="H618" s="59" t="s">
        <v>194</v>
      </c>
      <c r="I618" s="149">
        <v>0</v>
      </c>
      <c r="J618" s="149">
        <v>2</v>
      </c>
      <c r="K618" s="151">
        <v>5</v>
      </c>
      <c r="L618" s="149">
        <v>2</v>
      </c>
      <c r="M618" s="150">
        <v>1.4</v>
      </c>
      <c r="N618" s="149">
        <v>1</v>
      </c>
      <c r="O618" s="150">
        <v>0.6</v>
      </c>
      <c r="P618" s="149">
        <v>3</v>
      </c>
      <c r="Q618" s="149">
        <f>SUM(M618,O618)</f>
        <v>2</v>
      </c>
      <c r="R618" s="59" t="s">
        <v>1776</v>
      </c>
      <c r="S618" s="59" t="s">
        <v>1988</v>
      </c>
      <c r="T618" s="59" t="s">
        <v>1989</v>
      </c>
      <c r="U618" s="59" t="s">
        <v>37</v>
      </c>
      <c r="V618" s="93">
        <v>39083</v>
      </c>
      <c r="W618" s="37"/>
      <c r="X618" s="61">
        <v>777638973</v>
      </c>
      <c r="Y618" s="59" t="s">
        <v>1990</v>
      </c>
      <c r="Z618" s="59" t="s">
        <v>296</v>
      </c>
      <c r="AA618" s="59"/>
      <c r="AB618" s="118">
        <v>777638973</v>
      </c>
      <c r="AC618" s="31" t="s">
        <v>1991</v>
      </c>
      <c r="AD618" s="61"/>
      <c r="AE618" s="19"/>
    </row>
    <row r="619" spans="1:31">
      <c r="A619" s="19" t="s">
        <v>29</v>
      </c>
      <c r="B619" s="19">
        <v>10</v>
      </c>
      <c r="C619" s="19">
        <v>5</v>
      </c>
      <c r="D619" s="31" t="s">
        <v>1972</v>
      </c>
      <c r="E619" s="19">
        <v>1901050</v>
      </c>
      <c r="F619" s="19" t="s">
        <v>1775</v>
      </c>
      <c r="G619" s="31" t="s">
        <v>1973</v>
      </c>
      <c r="H619" s="31" t="s">
        <v>153</v>
      </c>
      <c r="I619" s="147">
        <v>0</v>
      </c>
      <c r="J619" s="147">
        <v>1</v>
      </c>
      <c r="K619" s="147" t="s">
        <v>84</v>
      </c>
      <c r="L619" s="147">
        <v>5</v>
      </c>
      <c r="M619" s="217">
        <v>3</v>
      </c>
      <c r="N619" s="147">
        <v>1</v>
      </c>
      <c r="O619" s="217">
        <v>0.5</v>
      </c>
      <c r="P619" s="147">
        <v>6</v>
      </c>
      <c r="Q619" s="147">
        <v>3.5</v>
      </c>
      <c r="R619" s="31" t="s">
        <v>1776</v>
      </c>
      <c r="S619" s="31" t="s">
        <v>1974</v>
      </c>
      <c r="T619" s="31" t="s">
        <v>1975</v>
      </c>
      <c r="U619" s="31" t="s">
        <v>65</v>
      </c>
      <c r="V619" s="95">
        <v>40330</v>
      </c>
      <c r="W619" s="31"/>
      <c r="X619" s="46">
        <v>476700099</v>
      </c>
      <c r="Y619" s="59" t="s">
        <v>1976</v>
      </c>
      <c r="Z619" s="31" t="s">
        <v>1977</v>
      </c>
      <c r="AA619" s="31"/>
      <c r="AB619" s="120">
        <v>476700099</v>
      </c>
      <c r="AC619" s="31" t="s">
        <v>1976</v>
      </c>
      <c r="AD619" s="61"/>
    </row>
    <row r="620" spans="1:31" s="92" customFormat="1" ht="15" customHeight="1">
      <c r="A620" s="19" t="s">
        <v>29</v>
      </c>
      <c r="B620" s="19">
        <v>10</v>
      </c>
      <c r="C620" s="19">
        <v>5</v>
      </c>
      <c r="D620" s="31" t="s">
        <v>1484</v>
      </c>
      <c r="E620" s="19">
        <v>2112196</v>
      </c>
      <c r="F620" s="19" t="s">
        <v>1775</v>
      </c>
      <c r="G620" s="31" t="s">
        <v>1971</v>
      </c>
      <c r="H620" s="31" t="s">
        <v>153</v>
      </c>
      <c r="I620" s="147">
        <v>0</v>
      </c>
      <c r="J620" s="147">
        <v>2</v>
      </c>
      <c r="K620" s="147">
        <v>6</v>
      </c>
      <c r="L620" s="147">
        <v>4</v>
      </c>
      <c r="M620" s="217">
        <v>2</v>
      </c>
      <c r="N620" s="147">
        <v>2</v>
      </c>
      <c r="O620" s="217">
        <v>2</v>
      </c>
      <c r="P620" s="147">
        <v>6</v>
      </c>
      <c r="Q620" s="147">
        <v>4</v>
      </c>
      <c r="R620" s="31" t="s">
        <v>1776</v>
      </c>
      <c r="S620" s="31" t="s">
        <v>1484</v>
      </c>
      <c r="T620" s="31" t="s">
        <v>1487</v>
      </c>
      <c r="U620" s="31" t="s">
        <v>37</v>
      </c>
      <c r="V620" s="95">
        <v>39083</v>
      </c>
      <c r="W620" s="31"/>
      <c r="X620" s="46">
        <v>476000036</v>
      </c>
      <c r="Y620" s="59" t="s">
        <v>1488</v>
      </c>
      <c r="Z620" s="31"/>
      <c r="AA620" s="31"/>
      <c r="AB620" s="120"/>
      <c r="AC620" s="31"/>
      <c r="AD620" s="61"/>
    </row>
    <row r="621" spans="1:31" ht="15" customHeight="1">
      <c r="A621" s="19" t="s">
        <v>29</v>
      </c>
      <c r="B621" s="19">
        <v>10</v>
      </c>
      <c r="C621" s="19">
        <v>5</v>
      </c>
      <c r="D621" s="31" t="s">
        <v>1442</v>
      </c>
      <c r="E621" s="19">
        <v>4741952</v>
      </c>
      <c r="F621" s="19" t="s">
        <v>1775</v>
      </c>
      <c r="G621" s="31" t="s">
        <v>1195</v>
      </c>
      <c r="H621" s="31" t="s">
        <v>1216</v>
      </c>
      <c r="I621" s="147">
        <v>0</v>
      </c>
      <c r="J621" s="147">
        <v>9</v>
      </c>
      <c r="K621" s="147">
        <v>4</v>
      </c>
      <c r="L621" s="147">
        <v>8</v>
      </c>
      <c r="M621" s="217">
        <v>6.5</v>
      </c>
      <c r="N621" s="147">
        <v>9</v>
      </c>
      <c r="O621" s="217">
        <v>2.2999999999999998</v>
      </c>
      <c r="P621" s="147">
        <v>17</v>
      </c>
      <c r="Q621" s="149">
        <f>SUM(M621,O621)</f>
        <v>8.8000000000000007</v>
      </c>
      <c r="R621" s="31" t="s">
        <v>1776</v>
      </c>
      <c r="S621" s="31" t="s">
        <v>1978</v>
      </c>
      <c r="T621" s="31" t="s">
        <v>1963</v>
      </c>
      <c r="U621" s="31" t="s">
        <v>37</v>
      </c>
      <c r="V621" s="95">
        <v>39083</v>
      </c>
      <c r="W621" s="31"/>
      <c r="X621" s="46">
        <v>702203101</v>
      </c>
      <c r="Y621" s="59" t="s">
        <v>1979</v>
      </c>
      <c r="Z621" s="31" t="s">
        <v>1980</v>
      </c>
      <c r="AA621" s="31"/>
      <c r="AB621" s="120">
        <v>702203101</v>
      </c>
      <c r="AC621" s="31" t="s">
        <v>1979</v>
      </c>
      <c r="AD621" s="61"/>
    </row>
    <row r="622" spans="1:31" ht="15" customHeight="1">
      <c r="A622" s="19" t="s">
        <v>29</v>
      </c>
      <c r="B622" s="19">
        <v>10</v>
      </c>
      <c r="C622" s="19">
        <v>5</v>
      </c>
      <c r="D622" s="31" t="s">
        <v>732</v>
      </c>
      <c r="E622" s="19">
        <v>8389381</v>
      </c>
      <c r="F622" s="19" t="s">
        <v>1775</v>
      </c>
      <c r="G622" s="31" t="s">
        <v>1982</v>
      </c>
      <c r="H622" s="31" t="s">
        <v>153</v>
      </c>
      <c r="I622" s="147">
        <v>0</v>
      </c>
      <c r="J622" s="147">
        <v>2</v>
      </c>
      <c r="K622" s="147" t="s">
        <v>84</v>
      </c>
      <c r="L622" s="147">
        <v>3</v>
      </c>
      <c r="M622" s="217">
        <v>3.6</v>
      </c>
      <c r="N622" s="147">
        <v>4</v>
      </c>
      <c r="O622" s="217">
        <v>0.71</v>
      </c>
      <c r="P622" s="147">
        <v>7</v>
      </c>
      <c r="Q622" s="149">
        <f>SUM(M622,O622)</f>
        <v>4.3100000000000005</v>
      </c>
      <c r="R622" s="31" t="s">
        <v>1776</v>
      </c>
      <c r="S622" s="31" t="s">
        <v>1983</v>
      </c>
      <c r="T622" s="31" t="s">
        <v>1984</v>
      </c>
      <c r="U622" s="31" t="s">
        <v>111</v>
      </c>
      <c r="V622" s="95">
        <v>39814</v>
      </c>
      <c r="W622" s="31"/>
      <c r="X622" s="46">
        <v>775713302</v>
      </c>
      <c r="Y622" s="59" t="s">
        <v>737</v>
      </c>
      <c r="Z622" s="31" t="s">
        <v>739</v>
      </c>
      <c r="AA622" s="31"/>
      <c r="AB622" s="120">
        <v>775713302</v>
      </c>
      <c r="AC622" s="31" t="s">
        <v>740</v>
      </c>
      <c r="AD622" s="61"/>
      <c r="AE622" s="1"/>
    </row>
    <row r="623" spans="1:31" ht="15" customHeight="1">
      <c r="A623" s="19" t="s">
        <v>29</v>
      </c>
      <c r="B623" s="19">
        <v>10</v>
      </c>
      <c r="C623" s="19">
        <v>5</v>
      </c>
      <c r="D623" s="31" t="s">
        <v>1448</v>
      </c>
      <c r="E623" s="19">
        <v>8897392</v>
      </c>
      <c r="F623" s="19" t="s">
        <v>1775</v>
      </c>
      <c r="G623" s="31" t="s">
        <v>1985</v>
      </c>
      <c r="H623" s="31" t="s">
        <v>153</v>
      </c>
      <c r="I623" s="147">
        <v>0</v>
      </c>
      <c r="J623" s="147">
        <v>3</v>
      </c>
      <c r="K623" s="147" t="s">
        <v>84</v>
      </c>
      <c r="L623" s="147">
        <v>3</v>
      </c>
      <c r="M623" s="217">
        <v>1.5</v>
      </c>
      <c r="N623" s="147">
        <v>4</v>
      </c>
      <c r="O623" s="217">
        <v>0.35</v>
      </c>
      <c r="P623" s="147">
        <v>7</v>
      </c>
      <c r="Q623" s="149">
        <f>SUM(M623,O623)</f>
        <v>1.85</v>
      </c>
      <c r="R623" s="31" t="s">
        <v>1776</v>
      </c>
      <c r="S623" s="31" t="s">
        <v>1986</v>
      </c>
      <c r="T623" s="31" t="s">
        <v>1987</v>
      </c>
      <c r="U623" s="31" t="s">
        <v>56</v>
      </c>
      <c r="V623" s="95">
        <v>41250</v>
      </c>
      <c r="W623" s="31"/>
      <c r="X623" s="46">
        <v>608774366</v>
      </c>
      <c r="Y623" s="59" t="s">
        <v>1452</v>
      </c>
      <c r="Z623" s="31" t="s">
        <v>118</v>
      </c>
      <c r="AA623" s="31"/>
      <c r="AB623" s="120">
        <v>608774366</v>
      </c>
      <c r="AC623" s="31" t="s">
        <v>1452</v>
      </c>
      <c r="AD623" s="61"/>
    </row>
    <row r="624" spans="1:31" ht="15" customHeight="1">
      <c r="A624" s="19" t="s">
        <v>29</v>
      </c>
      <c r="B624" s="19">
        <v>10</v>
      </c>
      <c r="C624" s="19">
        <v>5</v>
      </c>
      <c r="D624" s="31" t="s">
        <v>732</v>
      </c>
      <c r="E624" s="19">
        <v>9253322</v>
      </c>
      <c r="F624" s="19" t="s">
        <v>1775</v>
      </c>
      <c r="G624" s="31" t="s">
        <v>1850</v>
      </c>
      <c r="H624" s="31" t="s">
        <v>160</v>
      </c>
      <c r="I624" s="147">
        <v>0</v>
      </c>
      <c r="J624" s="147">
        <v>2</v>
      </c>
      <c r="K624" s="147">
        <v>6</v>
      </c>
      <c r="L624" s="147">
        <v>6</v>
      </c>
      <c r="M624" s="217">
        <v>6</v>
      </c>
      <c r="N624" s="147">
        <v>4</v>
      </c>
      <c r="O624" s="217">
        <v>0.65</v>
      </c>
      <c r="P624" s="147">
        <v>10</v>
      </c>
      <c r="Q624" s="149">
        <f>SUM(M624,O624)</f>
        <v>6.65</v>
      </c>
      <c r="R624" s="31" t="s">
        <v>1776</v>
      </c>
      <c r="S624" s="31" t="s">
        <v>1776</v>
      </c>
      <c r="T624" s="31" t="s">
        <v>1981</v>
      </c>
      <c r="U624" s="31" t="s">
        <v>111</v>
      </c>
      <c r="V624" s="95">
        <v>39083</v>
      </c>
      <c r="W624" s="31"/>
      <c r="X624" s="46" t="s">
        <v>1852</v>
      </c>
      <c r="Y624" s="59" t="s">
        <v>737</v>
      </c>
      <c r="Z624" s="31" t="s">
        <v>97</v>
      </c>
      <c r="AA624" s="31"/>
      <c r="AB624" s="120">
        <v>603148127</v>
      </c>
      <c r="AC624" s="31" t="s">
        <v>1326</v>
      </c>
      <c r="AD624" s="61"/>
    </row>
    <row r="625" spans="1:44" ht="15" customHeight="1">
      <c r="A625" s="3" t="s">
        <v>29</v>
      </c>
      <c r="B625" s="3">
        <v>13</v>
      </c>
      <c r="C625" s="3">
        <v>6</v>
      </c>
      <c r="D625" s="59" t="s">
        <v>1993</v>
      </c>
      <c r="E625" s="37">
        <v>3532163</v>
      </c>
      <c r="F625" s="82" t="s">
        <v>1775</v>
      </c>
      <c r="G625" s="59" t="s">
        <v>159</v>
      </c>
      <c r="H625" s="59" t="s">
        <v>144</v>
      </c>
      <c r="I625" s="147">
        <v>0</v>
      </c>
      <c r="J625" s="147">
        <v>17</v>
      </c>
      <c r="K625" s="147" t="s">
        <v>84</v>
      </c>
      <c r="L625" s="147">
        <v>11</v>
      </c>
      <c r="M625" s="217">
        <v>5.05</v>
      </c>
      <c r="N625" s="147">
        <v>4</v>
      </c>
      <c r="O625" s="217">
        <v>0.64</v>
      </c>
      <c r="P625" s="147">
        <v>15</v>
      </c>
      <c r="Q625" s="150">
        <v>5.6899999999999995</v>
      </c>
      <c r="R625" s="59" t="s">
        <v>1742</v>
      </c>
      <c r="S625" s="59" t="s">
        <v>1994</v>
      </c>
      <c r="T625" s="59" t="s">
        <v>847</v>
      </c>
      <c r="U625" s="59" t="s">
        <v>37</v>
      </c>
      <c r="V625" s="93">
        <v>41033</v>
      </c>
      <c r="W625" s="37"/>
      <c r="X625" s="61">
        <v>775505957</v>
      </c>
      <c r="Y625" s="59" t="s">
        <v>848</v>
      </c>
      <c r="Z625" s="59" t="s">
        <v>118</v>
      </c>
      <c r="AB625" s="118">
        <v>775505957</v>
      </c>
      <c r="AC625" s="31" t="s">
        <v>848</v>
      </c>
      <c r="AD625" s="61"/>
    </row>
    <row r="626" spans="1:44">
      <c r="A626" s="19" t="s">
        <v>29</v>
      </c>
      <c r="B626" s="19">
        <v>8</v>
      </c>
      <c r="C626" s="19">
        <v>6</v>
      </c>
      <c r="D626" s="31" t="s">
        <v>1537</v>
      </c>
      <c r="E626" s="19">
        <v>1928007</v>
      </c>
      <c r="F626" s="19" t="s">
        <v>1775</v>
      </c>
      <c r="G626" s="31" t="s">
        <v>1288</v>
      </c>
      <c r="H626" s="31" t="s">
        <v>194</v>
      </c>
      <c r="I626" s="147">
        <v>0</v>
      </c>
      <c r="J626" s="147">
        <v>1</v>
      </c>
      <c r="K626" s="147">
        <v>5</v>
      </c>
      <c r="L626" s="147">
        <v>2</v>
      </c>
      <c r="M626" s="217">
        <v>1.1000000000000001</v>
      </c>
      <c r="N626" s="147">
        <v>3</v>
      </c>
      <c r="O626" s="217">
        <v>0.3</v>
      </c>
      <c r="P626" s="147">
        <v>5</v>
      </c>
      <c r="Q626" s="147">
        <v>1.4000000000000001</v>
      </c>
      <c r="R626" s="31" t="s">
        <v>1776</v>
      </c>
      <c r="S626" s="31" t="s">
        <v>909</v>
      </c>
      <c r="T626" s="31" t="s">
        <v>2026</v>
      </c>
      <c r="U626" s="31" t="s">
        <v>56</v>
      </c>
      <c r="V626" s="95">
        <v>41214</v>
      </c>
      <c r="W626" s="31"/>
      <c r="X626" s="46">
        <v>412354841</v>
      </c>
      <c r="Y626" s="59" t="s">
        <v>2027</v>
      </c>
      <c r="Z626" s="31" t="s">
        <v>263</v>
      </c>
      <c r="AB626" s="120">
        <v>775708087</v>
      </c>
      <c r="AC626" s="31" t="s">
        <v>2028</v>
      </c>
      <c r="AD626" s="61"/>
    </row>
    <row r="627" spans="1:44" ht="17.25" customHeight="1">
      <c r="A627" s="19" t="s">
        <v>29</v>
      </c>
      <c r="B627" s="19">
        <v>8</v>
      </c>
      <c r="C627" s="19">
        <v>6</v>
      </c>
      <c r="D627" s="31" t="s">
        <v>2016</v>
      </c>
      <c r="E627" s="19">
        <v>3064434</v>
      </c>
      <c r="F627" s="19" t="s">
        <v>1775</v>
      </c>
      <c r="G627" s="31" t="s">
        <v>2024</v>
      </c>
      <c r="H627" s="31" t="s">
        <v>1203</v>
      </c>
      <c r="I627" s="147">
        <v>0</v>
      </c>
      <c r="J627" s="147">
        <v>4</v>
      </c>
      <c r="K627" s="147">
        <v>24</v>
      </c>
      <c r="L627" s="147">
        <v>4</v>
      </c>
      <c r="M627" s="217">
        <v>1.95</v>
      </c>
      <c r="N627" s="147">
        <v>1</v>
      </c>
      <c r="O627" s="217">
        <v>0.3</v>
      </c>
      <c r="P627" s="147">
        <v>5</v>
      </c>
      <c r="Q627" s="147">
        <v>2.25</v>
      </c>
      <c r="R627" s="31" t="s">
        <v>1776</v>
      </c>
      <c r="S627" s="31" t="s">
        <v>2029</v>
      </c>
      <c r="T627" s="31" t="s">
        <v>2018</v>
      </c>
      <c r="U627" s="31" t="s">
        <v>65</v>
      </c>
      <c r="V627" s="95">
        <v>39083</v>
      </c>
      <c r="W627" s="31"/>
      <c r="X627" s="46" t="s">
        <v>2030</v>
      </c>
      <c r="Y627" s="59" t="s">
        <v>2019</v>
      </c>
      <c r="Z627" s="31" t="s">
        <v>1977</v>
      </c>
      <c r="AB627" s="120">
        <v>602802895</v>
      </c>
      <c r="AC627" s="31" t="s">
        <v>2019</v>
      </c>
      <c r="AD627" s="61"/>
    </row>
    <row r="628" spans="1:44" ht="15" customHeight="1">
      <c r="A628" s="19" t="s">
        <v>29</v>
      </c>
      <c r="B628" s="19">
        <v>8</v>
      </c>
      <c r="C628" s="19">
        <v>6</v>
      </c>
      <c r="D628" s="31" t="s">
        <v>2007</v>
      </c>
      <c r="E628" s="19">
        <v>6572053</v>
      </c>
      <c r="F628" s="19" t="s">
        <v>1775</v>
      </c>
      <c r="G628" s="31" t="s">
        <v>2020</v>
      </c>
      <c r="H628" s="31" t="s">
        <v>33</v>
      </c>
      <c r="I628" s="147">
        <v>0</v>
      </c>
      <c r="J628" s="147">
        <v>4</v>
      </c>
      <c r="K628" s="147">
        <v>24</v>
      </c>
      <c r="L628" s="147">
        <v>8</v>
      </c>
      <c r="M628" s="217">
        <v>7</v>
      </c>
      <c r="N628" s="147">
        <v>3</v>
      </c>
      <c r="O628" s="217">
        <v>0.75</v>
      </c>
      <c r="P628" s="147">
        <v>11</v>
      </c>
      <c r="Q628" s="147">
        <v>7.75</v>
      </c>
      <c r="R628" s="31" t="s">
        <v>1776</v>
      </c>
      <c r="S628" s="31" t="s">
        <v>2021</v>
      </c>
      <c r="T628" s="31" t="s">
        <v>2022</v>
      </c>
      <c r="U628" s="31" t="s">
        <v>37</v>
      </c>
      <c r="V628" s="95">
        <v>40269</v>
      </c>
      <c r="W628" s="31"/>
      <c r="X628" s="46">
        <v>775233703</v>
      </c>
      <c r="Y628" s="59" t="s">
        <v>2023</v>
      </c>
      <c r="Z628" s="31" t="s">
        <v>512</v>
      </c>
      <c r="AB628" s="120">
        <v>775233703</v>
      </c>
      <c r="AC628" s="31" t="s">
        <v>2011</v>
      </c>
      <c r="AD628" s="61"/>
    </row>
    <row r="629" spans="1:44" ht="15" customHeight="1">
      <c r="A629" s="19" t="s">
        <v>29</v>
      </c>
      <c r="B629" s="19">
        <v>8</v>
      </c>
      <c r="C629" s="19">
        <v>6</v>
      </c>
      <c r="D629" s="31" t="s">
        <v>215</v>
      </c>
      <c r="E629" s="19">
        <v>8776742</v>
      </c>
      <c r="F629" s="19" t="s">
        <v>1775</v>
      </c>
      <c r="G629" s="31" t="s">
        <v>2024</v>
      </c>
      <c r="H629" s="31" t="s">
        <v>930</v>
      </c>
      <c r="I629" s="147">
        <v>0</v>
      </c>
      <c r="J629" s="147">
        <v>2</v>
      </c>
      <c r="K629" s="147">
        <v>10</v>
      </c>
      <c r="L629" s="147">
        <v>2</v>
      </c>
      <c r="M629" s="217">
        <v>0.2</v>
      </c>
      <c r="N629" s="147">
        <v>5</v>
      </c>
      <c r="O629" s="217">
        <v>0.05</v>
      </c>
      <c r="P629" s="147">
        <v>7</v>
      </c>
      <c r="Q629" s="147">
        <v>0.25</v>
      </c>
      <c r="R629" s="31" t="s">
        <v>1776</v>
      </c>
      <c r="S629" s="31" t="s">
        <v>2025</v>
      </c>
      <c r="T629" s="31" t="s">
        <v>2003</v>
      </c>
      <c r="U629" s="31" t="s">
        <v>111</v>
      </c>
      <c r="V629" s="95">
        <v>41275</v>
      </c>
      <c r="W629" s="31"/>
      <c r="X629" s="46" t="s">
        <v>2004</v>
      </c>
      <c r="Y629" s="59" t="s">
        <v>219</v>
      </c>
      <c r="Z629" s="31" t="s">
        <v>2005</v>
      </c>
      <c r="AB629" s="120">
        <v>412379211</v>
      </c>
      <c r="AC629" s="31" t="s">
        <v>2006</v>
      </c>
      <c r="AD629" s="61"/>
      <c r="AE629" s="56"/>
      <c r="AF629" s="56"/>
    </row>
    <row r="630" spans="1:44" ht="15" customHeight="1">
      <c r="A630" s="19" t="s">
        <v>29</v>
      </c>
      <c r="B630" s="19">
        <v>8</v>
      </c>
      <c r="C630" s="19">
        <v>6</v>
      </c>
      <c r="D630" s="31" t="s">
        <v>1363</v>
      </c>
      <c r="E630" s="19">
        <v>9684988</v>
      </c>
      <c r="F630" s="19" t="s">
        <v>1775</v>
      </c>
      <c r="G630" s="31" t="s">
        <v>1899</v>
      </c>
      <c r="H630" s="31" t="s">
        <v>144</v>
      </c>
      <c r="I630" s="147">
        <v>0</v>
      </c>
      <c r="J630" s="147">
        <v>1</v>
      </c>
      <c r="K630" s="147">
        <v>1</v>
      </c>
      <c r="L630" s="147">
        <v>3</v>
      </c>
      <c r="M630" s="217">
        <v>2.4</v>
      </c>
      <c r="N630" s="147">
        <v>3</v>
      </c>
      <c r="O630" s="217">
        <v>0.14000000000000001</v>
      </c>
      <c r="P630" s="147">
        <v>6</v>
      </c>
      <c r="Q630" s="149">
        <f>SUM(M630,O630)</f>
        <v>2.54</v>
      </c>
      <c r="R630" s="31" t="s">
        <v>1776</v>
      </c>
      <c r="S630" s="31" t="s">
        <v>1363</v>
      </c>
      <c r="T630" s="31" t="s">
        <v>2012</v>
      </c>
      <c r="U630" s="31" t="s">
        <v>37</v>
      </c>
      <c r="V630" s="95">
        <v>39083</v>
      </c>
      <c r="W630" s="31"/>
      <c r="X630" s="46">
        <v>602195104</v>
      </c>
      <c r="Y630" s="59" t="s">
        <v>2013</v>
      </c>
      <c r="Z630" s="31" t="s">
        <v>2031</v>
      </c>
      <c r="AB630" s="120">
        <v>602195104</v>
      </c>
      <c r="AC630" s="31" t="s">
        <v>2015</v>
      </c>
      <c r="AD630" s="61"/>
    </row>
    <row r="631" spans="1:44" ht="15" customHeight="1">
      <c r="A631" s="19" t="s">
        <v>29</v>
      </c>
      <c r="B631" s="19">
        <v>9</v>
      </c>
      <c r="C631" s="19">
        <v>7</v>
      </c>
      <c r="D631" s="31" t="s">
        <v>2065</v>
      </c>
      <c r="E631" s="19">
        <v>5829590</v>
      </c>
      <c r="F631" s="19" t="s">
        <v>1775</v>
      </c>
      <c r="G631" s="31" t="s">
        <v>2066</v>
      </c>
      <c r="H631" s="31" t="s">
        <v>308</v>
      </c>
      <c r="I631" s="147">
        <v>0</v>
      </c>
      <c r="J631" s="147">
        <v>2</v>
      </c>
      <c r="K631" s="147"/>
      <c r="L631" s="147">
        <v>4</v>
      </c>
      <c r="M631" s="217">
        <v>1.8</v>
      </c>
      <c r="N631" s="147">
        <v>1</v>
      </c>
      <c r="O631" s="217">
        <v>0.16500000000000001</v>
      </c>
      <c r="P631" s="147">
        <v>5</v>
      </c>
      <c r="Q631" s="149">
        <f>SUM(M631,O631)</f>
        <v>1.9650000000000001</v>
      </c>
      <c r="R631" s="31" t="s">
        <v>1776</v>
      </c>
      <c r="S631" s="31" t="s">
        <v>2067</v>
      </c>
      <c r="T631" s="31" t="s">
        <v>2068</v>
      </c>
      <c r="U631" s="31" t="s">
        <v>76</v>
      </c>
      <c r="V631" s="95">
        <v>40179</v>
      </c>
      <c r="W631" s="31"/>
      <c r="X631" s="46" t="s">
        <v>2069</v>
      </c>
      <c r="Y631" s="59" t="s">
        <v>2070</v>
      </c>
      <c r="Z631" s="31" t="s">
        <v>2071</v>
      </c>
      <c r="AB631" s="120">
        <v>721568898</v>
      </c>
      <c r="AC631" s="31" t="s">
        <v>2072</v>
      </c>
      <c r="AD631" s="61"/>
    </row>
    <row r="632" spans="1:44" s="43" customFormat="1" ht="15" customHeight="1">
      <c r="A632" s="19" t="s">
        <v>29</v>
      </c>
      <c r="B632" s="19">
        <v>9</v>
      </c>
      <c r="C632" s="19">
        <v>7</v>
      </c>
      <c r="D632" s="31" t="s">
        <v>1821</v>
      </c>
      <c r="E632" s="19">
        <v>7624072</v>
      </c>
      <c r="F632" s="19" t="s">
        <v>1775</v>
      </c>
      <c r="G632" s="31" t="s">
        <v>1822</v>
      </c>
      <c r="H632" s="31" t="s">
        <v>93</v>
      </c>
      <c r="I632" s="147">
        <v>0</v>
      </c>
      <c r="J632" s="147">
        <v>6</v>
      </c>
      <c r="K632" s="147">
        <v>88</v>
      </c>
      <c r="L632" s="147">
        <v>6</v>
      </c>
      <c r="M632" s="217">
        <v>3.5</v>
      </c>
      <c r="N632" s="147">
        <v>7</v>
      </c>
      <c r="O632" s="217">
        <v>1.1000000000000001</v>
      </c>
      <c r="P632" s="147">
        <v>13</v>
      </c>
      <c r="Q632" s="147">
        <v>4.5999999999999996</v>
      </c>
      <c r="R632" s="31" t="s">
        <v>1776</v>
      </c>
      <c r="S632" s="31" t="s">
        <v>2061</v>
      </c>
      <c r="T632" s="31" t="s">
        <v>2062</v>
      </c>
      <c r="U632" s="31" t="s">
        <v>37</v>
      </c>
      <c r="V632" s="94">
        <v>39083</v>
      </c>
      <c r="W632" s="19"/>
      <c r="X632" s="46">
        <v>721230807</v>
      </c>
      <c r="Y632" s="59" t="s">
        <v>2063</v>
      </c>
      <c r="Z632" s="31" t="s">
        <v>2064</v>
      </c>
      <c r="AA632" s="60"/>
      <c r="AB632" s="120">
        <v>721230807</v>
      </c>
      <c r="AC632" s="31" t="s">
        <v>2063</v>
      </c>
      <c r="AD632" s="46"/>
      <c r="AE632"/>
      <c r="AF632"/>
      <c r="AG632"/>
      <c r="AH632"/>
      <c r="AI632"/>
      <c r="AJ632"/>
      <c r="AK632"/>
      <c r="AL632"/>
      <c r="AM632"/>
      <c r="AN632"/>
      <c r="AO632"/>
      <c r="AP632"/>
      <c r="AQ632"/>
      <c r="AR632"/>
    </row>
    <row r="633" spans="1:44">
      <c r="A633" s="37" t="s">
        <v>29</v>
      </c>
      <c r="B633" s="37">
        <v>9</v>
      </c>
      <c r="C633" s="37">
        <v>7</v>
      </c>
      <c r="D633" s="59" t="s">
        <v>2073</v>
      </c>
      <c r="E633" s="37">
        <v>9275973</v>
      </c>
      <c r="F633" s="37" t="s">
        <v>1775</v>
      </c>
      <c r="G633" s="59" t="s">
        <v>2074</v>
      </c>
      <c r="H633" s="59" t="s">
        <v>153</v>
      </c>
      <c r="I633" s="149">
        <v>0</v>
      </c>
      <c r="J633" s="149">
        <v>5</v>
      </c>
      <c r="K633" s="151" t="s">
        <v>84</v>
      </c>
      <c r="L633" s="149">
        <v>8</v>
      </c>
      <c r="M633" s="150">
        <v>0.85</v>
      </c>
      <c r="N633" s="149">
        <v>6</v>
      </c>
      <c r="O633" s="150">
        <v>0.6</v>
      </c>
      <c r="P633" s="149">
        <v>14</v>
      </c>
      <c r="Q633" s="149">
        <f>SUM(M633,O633)</f>
        <v>1.45</v>
      </c>
      <c r="R633" s="59" t="s">
        <v>1776</v>
      </c>
      <c r="S633" s="59"/>
      <c r="T633" s="59"/>
      <c r="U633" s="59"/>
      <c r="V633" s="93"/>
      <c r="W633" s="37"/>
      <c r="X633" s="61"/>
      <c r="Y633" s="59"/>
      <c r="Z633" s="59"/>
      <c r="AB633" s="118"/>
      <c r="AC633" s="31"/>
      <c r="AD633" s="61"/>
    </row>
    <row r="634" spans="1:44">
      <c r="A634" s="19" t="s">
        <v>29</v>
      </c>
      <c r="B634" s="19">
        <v>9</v>
      </c>
      <c r="C634" s="19">
        <v>7</v>
      </c>
      <c r="D634" s="31" t="s">
        <v>1363</v>
      </c>
      <c r="E634" s="19">
        <v>9535462</v>
      </c>
      <c r="F634" s="19" t="s">
        <v>1775</v>
      </c>
      <c r="G634" s="31" t="s">
        <v>2074</v>
      </c>
      <c r="H634" s="31" t="s">
        <v>144</v>
      </c>
      <c r="I634" s="147">
        <v>0</v>
      </c>
      <c r="J634" s="147">
        <v>2</v>
      </c>
      <c r="K634" s="147" t="s">
        <v>84</v>
      </c>
      <c r="L634" s="147">
        <v>4</v>
      </c>
      <c r="M634" s="217">
        <v>2.1</v>
      </c>
      <c r="N634" s="147">
        <v>2</v>
      </c>
      <c r="O634" s="217">
        <v>0.15</v>
      </c>
      <c r="P634" s="147">
        <v>6</v>
      </c>
      <c r="Q634" s="149">
        <f>SUM(M634,O634)</f>
        <v>2.25</v>
      </c>
      <c r="R634" s="31" t="s">
        <v>1776</v>
      </c>
      <c r="S634" s="31" t="s">
        <v>1363</v>
      </c>
      <c r="T634" s="31" t="s">
        <v>2055</v>
      </c>
      <c r="U634" s="31" t="s">
        <v>37</v>
      </c>
      <c r="V634" s="95">
        <v>39083</v>
      </c>
      <c r="W634" s="31"/>
      <c r="X634" s="46">
        <v>417530788</v>
      </c>
      <c r="Y634" s="59" t="s">
        <v>2056</v>
      </c>
      <c r="Z634" s="31" t="s">
        <v>2075</v>
      </c>
      <c r="AB634" s="120">
        <v>602414911</v>
      </c>
      <c r="AC634" s="31" t="s">
        <v>2057</v>
      </c>
      <c r="AD634" s="61"/>
    </row>
    <row r="635" spans="1:44">
      <c r="A635" s="19" t="s">
        <v>29</v>
      </c>
      <c r="B635" s="19">
        <v>1</v>
      </c>
      <c r="C635" s="19">
        <v>8</v>
      </c>
      <c r="D635" s="31" t="s">
        <v>2114</v>
      </c>
      <c r="E635" s="19">
        <v>1280221</v>
      </c>
      <c r="F635" s="19" t="s">
        <v>1775</v>
      </c>
      <c r="G635" s="31" t="s">
        <v>2115</v>
      </c>
      <c r="H635" s="31" t="s">
        <v>160</v>
      </c>
      <c r="I635" s="147">
        <v>0</v>
      </c>
      <c r="J635" s="147">
        <v>1</v>
      </c>
      <c r="K635" s="147"/>
      <c r="L635" s="147">
        <v>1</v>
      </c>
      <c r="M635" s="217">
        <v>1</v>
      </c>
      <c r="N635" s="147">
        <v>0</v>
      </c>
      <c r="O635" s="217">
        <v>0</v>
      </c>
      <c r="P635" s="147">
        <v>1</v>
      </c>
      <c r="Q635" s="149">
        <f>SUM(M635,O635)</f>
        <v>1</v>
      </c>
      <c r="R635" s="31" t="s">
        <v>1776</v>
      </c>
      <c r="S635" s="31" t="s">
        <v>2116</v>
      </c>
      <c r="T635" s="31" t="s">
        <v>2117</v>
      </c>
      <c r="U635" s="31" t="s">
        <v>37</v>
      </c>
      <c r="V635" s="95">
        <v>39083</v>
      </c>
      <c r="W635" s="31"/>
      <c r="X635" s="46">
        <v>475501770</v>
      </c>
      <c r="Y635" s="59" t="s">
        <v>2118</v>
      </c>
      <c r="Z635" s="31" t="s">
        <v>563</v>
      </c>
      <c r="AB635" s="120">
        <v>475501774</v>
      </c>
      <c r="AC635" s="31" t="s">
        <v>2118</v>
      </c>
      <c r="AD635" s="61"/>
    </row>
    <row r="636" spans="1:44">
      <c r="A636" s="8" t="s">
        <v>29</v>
      </c>
      <c r="B636" s="8">
        <v>1</v>
      </c>
      <c r="C636" s="8">
        <v>8</v>
      </c>
      <c r="D636" s="22" t="s">
        <v>1783</v>
      </c>
      <c r="E636" s="8">
        <v>2230344</v>
      </c>
      <c r="F636" s="8" t="s">
        <v>1775</v>
      </c>
      <c r="G636" s="22" t="s">
        <v>1285</v>
      </c>
      <c r="H636" s="22" t="s">
        <v>1203</v>
      </c>
      <c r="I636" s="149">
        <v>0</v>
      </c>
      <c r="J636" s="149">
        <v>10</v>
      </c>
      <c r="K636" s="149">
        <v>15</v>
      </c>
      <c r="L636" s="149">
        <v>12</v>
      </c>
      <c r="M636" s="150">
        <v>10.199999999999999</v>
      </c>
      <c r="N636" s="149">
        <v>7</v>
      </c>
      <c r="O636" s="150">
        <v>2.5</v>
      </c>
      <c r="P636" s="149">
        <v>19</v>
      </c>
      <c r="Q636" s="149">
        <f>SUM(M636,O636)</f>
        <v>12.7</v>
      </c>
      <c r="R636" s="22" t="s">
        <v>1776</v>
      </c>
      <c r="S636" s="22" t="s">
        <v>1210</v>
      </c>
      <c r="T636" s="22" t="s">
        <v>2112</v>
      </c>
      <c r="U636" s="22" t="s">
        <v>37</v>
      </c>
      <c r="V636" s="98">
        <v>40603</v>
      </c>
      <c r="W636" s="22"/>
      <c r="X636" s="7">
        <v>724701600</v>
      </c>
      <c r="Y636" s="59" t="s">
        <v>2113</v>
      </c>
      <c r="Z636" s="22" t="s">
        <v>1233</v>
      </c>
      <c r="AB636" s="99">
        <v>724701600</v>
      </c>
      <c r="AC636" s="31" t="s">
        <v>2113</v>
      </c>
      <c r="AD636" s="7"/>
    </row>
    <row r="637" spans="1:44">
      <c r="A637" s="19" t="s">
        <v>29</v>
      </c>
      <c r="B637" s="19">
        <v>1</v>
      </c>
      <c r="C637" s="19">
        <v>8</v>
      </c>
      <c r="D637" s="31" t="s">
        <v>1821</v>
      </c>
      <c r="E637" s="19">
        <v>4941547</v>
      </c>
      <c r="F637" s="19" t="s">
        <v>1775</v>
      </c>
      <c r="G637" s="31" t="s">
        <v>1822</v>
      </c>
      <c r="H637" s="31" t="s">
        <v>308</v>
      </c>
      <c r="I637" s="147">
        <v>0</v>
      </c>
      <c r="J637" s="147">
        <v>5</v>
      </c>
      <c r="K637" s="147"/>
      <c r="L637" s="147">
        <v>6</v>
      </c>
      <c r="M637" s="217">
        <v>5.5</v>
      </c>
      <c r="N637" s="147">
        <v>7</v>
      </c>
      <c r="O637" s="217">
        <v>1.3</v>
      </c>
      <c r="P637" s="147">
        <v>13</v>
      </c>
      <c r="Q637" s="147">
        <v>6.8</v>
      </c>
      <c r="R637" s="31" t="s">
        <v>1776</v>
      </c>
      <c r="S637" s="31" t="s">
        <v>2098</v>
      </c>
      <c r="T637" s="31" t="s">
        <v>2099</v>
      </c>
      <c r="U637" s="31" t="s">
        <v>37</v>
      </c>
      <c r="V637" s="94">
        <v>39083</v>
      </c>
      <c r="W637" s="19"/>
      <c r="X637" s="46">
        <v>734428394</v>
      </c>
      <c r="Y637" s="59" t="s">
        <v>2100</v>
      </c>
      <c r="Z637" s="31" t="s">
        <v>2101</v>
      </c>
      <c r="AB637" s="120">
        <v>734428394</v>
      </c>
      <c r="AC637" s="31" t="s">
        <v>2100</v>
      </c>
      <c r="AD637" s="46"/>
    </row>
    <row r="638" spans="1:44">
      <c r="A638" s="19" t="s">
        <v>29</v>
      </c>
      <c r="B638" s="19">
        <v>1</v>
      </c>
      <c r="C638" s="19">
        <v>8</v>
      </c>
      <c r="D638" s="31" t="s">
        <v>2089</v>
      </c>
      <c r="E638" s="19">
        <v>7108907</v>
      </c>
      <c r="F638" s="19" t="s">
        <v>1775</v>
      </c>
      <c r="G638" s="31" t="s">
        <v>2102</v>
      </c>
      <c r="H638" s="31" t="s">
        <v>144</v>
      </c>
      <c r="I638" s="147">
        <v>0</v>
      </c>
      <c r="J638" s="147">
        <v>2</v>
      </c>
      <c r="K638" s="147"/>
      <c r="L638" s="147">
        <v>8</v>
      </c>
      <c r="M638" s="217">
        <v>5.7</v>
      </c>
      <c r="N638" s="147">
        <v>3</v>
      </c>
      <c r="O638" s="217">
        <v>0.7</v>
      </c>
      <c r="P638" s="147">
        <v>11</v>
      </c>
      <c r="Q638" s="147">
        <v>6.4</v>
      </c>
      <c r="R638" s="31" t="s">
        <v>1776</v>
      </c>
      <c r="S638" s="31" t="s">
        <v>2103</v>
      </c>
      <c r="T638" s="31" t="s">
        <v>2104</v>
      </c>
      <c r="U638" s="31" t="s">
        <v>37</v>
      </c>
      <c r="V638" s="95">
        <v>35065</v>
      </c>
      <c r="W638" s="31"/>
      <c r="X638" s="46">
        <v>475210626</v>
      </c>
      <c r="Y638" s="59" t="s">
        <v>2093</v>
      </c>
      <c r="Z638" s="31" t="s">
        <v>118</v>
      </c>
      <c r="AB638" s="120">
        <v>475210626</v>
      </c>
      <c r="AC638" s="31" t="s">
        <v>2093</v>
      </c>
      <c r="AD638" s="61"/>
    </row>
    <row r="639" spans="1:44">
      <c r="A639" s="8" t="s">
        <v>29</v>
      </c>
      <c r="B639" s="8">
        <v>1</v>
      </c>
      <c r="C639" s="8">
        <v>8</v>
      </c>
      <c r="D639" s="22" t="s">
        <v>2105</v>
      </c>
      <c r="E639" s="8">
        <v>9338405</v>
      </c>
      <c r="F639" s="8" t="s">
        <v>1775</v>
      </c>
      <c r="G639" s="22" t="s">
        <v>1779</v>
      </c>
      <c r="H639" s="22" t="s">
        <v>153</v>
      </c>
      <c r="I639" s="149">
        <v>0</v>
      </c>
      <c r="J639" s="149">
        <v>3</v>
      </c>
      <c r="K639" s="149">
        <v>10</v>
      </c>
      <c r="L639" s="149">
        <v>3</v>
      </c>
      <c r="M639" s="150">
        <v>3</v>
      </c>
      <c r="N639" s="149">
        <v>2</v>
      </c>
      <c r="O639" s="150">
        <v>0.65</v>
      </c>
      <c r="P639" s="149">
        <v>5</v>
      </c>
      <c r="Q639" s="149">
        <v>3.65</v>
      </c>
      <c r="R639" s="22" t="s">
        <v>1776</v>
      </c>
      <c r="S639" s="22" t="s">
        <v>2105</v>
      </c>
      <c r="T639" s="22" t="s">
        <v>2106</v>
      </c>
      <c r="U639" s="8" t="s">
        <v>37</v>
      </c>
      <c r="V639" s="98">
        <v>41548</v>
      </c>
      <c r="W639" s="8"/>
      <c r="X639" s="7">
        <v>601393247</v>
      </c>
      <c r="Y639" s="59" t="s">
        <v>2107</v>
      </c>
      <c r="Z639" s="22" t="s">
        <v>80</v>
      </c>
      <c r="AB639" s="99">
        <v>601393247</v>
      </c>
      <c r="AC639" s="31" t="s">
        <v>2107</v>
      </c>
      <c r="AD639" s="7"/>
    </row>
    <row r="640" spans="1:44">
      <c r="A640" s="19" t="s">
        <v>29</v>
      </c>
      <c r="B640" s="19">
        <v>1</v>
      </c>
      <c r="C640" s="19">
        <v>8</v>
      </c>
      <c r="D640" s="31" t="s">
        <v>2081</v>
      </c>
      <c r="E640" s="19">
        <v>9832613</v>
      </c>
      <c r="F640" s="19" t="s">
        <v>1775</v>
      </c>
      <c r="G640" s="31" t="s">
        <v>1847</v>
      </c>
      <c r="H640" s="31" t="s">
        <v>153</v>
      </c>
      <c r="I640" s="147">
        <v>0</v>
      </c>
      <c r="J640" s="147">
        <v>2</v>
      </c>
      <c r="K640" s="147">
        <v>10</v>
      </c>
      <c r="L640" s="147">
        <v>2</v>
      </c>
      <c r="M640" s="217">
        <v>1.5</v>
      </c>
      <c r="N640" s="147">
        <v>2</v>
      </c>
      <c r="O640" s="217">
        <v>0.5</v>
      </c>
      <c r="P640" s="147">
        <v>4</v>
      </c>
      <c r="Q640" s="149">
        <f>SUM(M640,O640)</f>
        <v>2</v>
      </c>
      <c r="R640" s="31" t="s">
        <v>1776</v>
      </c>
      <c r="S640" s="31" t="s">
        <v>1776</v>
      </c>
      <c r="T640" s="31" t="s">
        <v>2108</v>
      </c>
      <c r="U640" s="31" t="s">
        <v>111</v>
      </c>
      <c r="V640" s="95">
        <v>39448</v>
      </c>
      <c r="W640" s="31"/>
      <c r="X640" s="46" t="s">
        <v>2109</v>
      </c>
      <c r="Y640" s="59" t="s">
        <v>2110</v>
      </c>
      <c r="Z640" s="31" t="s">
        <v>80</v>
      </c>
      <c r="AB640" s="120" t="s">
        <v>2111</v>
      </c>
      <c r="AC640" s="31" t="s">
        <v>2110</v>
      </c>
      <c r="AD640" s="61"/>
    </row>
  </sheetData>
  <sortState ref="A2:AD640">
    <sortCondition ref="F2:F640"/>
  </sortState>
  <hyperlinks>
    <hyperlink ref="AC493" r:id="rId1"/>
    <hyperlink ref="Y312" r:id="rId2"/>
    <hyperlink ref="AC312" r:id="rId3"/>
    <hyperlink ref="Y532" r:id="rId4"/>
    <hyperlink ref="AC532" r:id="rId5"/>
    <hyperlink ref="Y527" r:id="rId6"/>
    <hyperlink ref="AC527" r:id="rId7"/>
    <hyperlink ref="Y373" r:id="rId8"/>
    <hyperlink ref="AC373" r:id="rId9"/>
    <hyperlink ref="Y511" r:id="rId10"/>
    <hyperlink ref="AC511" r:id="rId11"/>
    <hyperlink ref="Y539" r:id="rId12"/>
    <hyperlink ref="AC539" r:id="rId13"/>
    <hyperlink ref="Y555" r:id="rId14"/>
    <hyperlink ref="AC555" r:id="rId15"/>
    <hyperlink ref="Y409" r:id="rId16"/>
    <hyperlink ref="AC409" r:id="rId17"/>
    <hyperlink ref="Y569" r:id="rId18"/>
    <hyperlink ref="AC569" r:id="rId19"/>
    <hyperlink ref="Y424" r:id="rId20"/>
    <hyperlink ref="AC424" r:id="rId21"/>
    <hyperlink ref="Y428" r:id="rId22"/>
    <hyperlink ref="AC428" r:id="rId23"/>
    <hyperlink ref="Y442" r:id="rId24"/>
    <hyperlink ref="AC442" r:id="rId25"/>
    <hyperlink ref="Y443" r:id="rId26"/>
    <hyperlink ref="AC443" r:id="rId27"/>
    <hyperlink ref="Y447" r:id="rId28"/>
    <hyperlink ref="AC447" r:id="rId29"/>
    <hyperlink ref="Y136" r:id="rId30"/>
    <hyperlink ref="AC136" r:id="rId31"/>
    <hyperlink ref="Y336" r:id="rId32"/>
    <hyperlink ref="AC336" r:id="rId33"/>
    <hyperlink ref="Y368" r:id="rId34"/>
    <hyperlink ref="AC368" r:id="rId35"/>
    <hyperlink ref="Y151" r:id="rId36" display="mailto:drugout@volny.cz"/>
    <hyperlink ref="S151" r:id="rId37" display="http://iregistr.mpsv.cz/socreg/detail_poskytovatele.do?SUBSESSION_ID=1411988889841_11&amp;706f=1ffac5bdb6fd3962"/>
    <hyperlink ref="Y451" r:id="rId38"/>
    <hyperlink ref="D549" r:id="rId39" display="http://iregistr.mpsv.cz/socreg/detail_poskytovatele.do?SUBSESSION_ID=1411996947329_21&amp;706f=8fb812d16deecd9d"/>
    <hyperlink ref="D539" r:id="rId40" display="http://iregistr.mpsv.cz/socreg/detail_poskytovatele.do?SUBSESSION_ID=1411996947329_21&amp;706f=8fb812d16deecd9d"/>
    <hyperlink ref="Y549" r:id="rId41"/>
    <hyperlink ref="AC549" r:id="rId42"/>
    <hyperlink ref="Y550" r:id="rId43" display="mailto:vavrinecpostoloprty@seznam.cz"/>
    <hyperlink ref="AC279" r:id="rId44"/>
    <hyperlink ref="Y279" r:id="rId45"/>
    <hyperlink ref="D381" r:id="rId46" display="http://iregistr.mpsv.cz/socreg/detail_poskytovatele.do?SUBSESSION_ID=1415004557514_7&amp;706f=eb42ee043bd1bd7c"/>
    <hyperlink ref="Y535" r:id="rId47"/>
    <hyperlink ref="Y310" r:id="rId48"/>
    <hyperlink ref="Y585" r:id="rId49" display="mailto:kefurtova@muziazeny.cz"/>
    <hyperlink ref="Y450" r:id="rId50" display="mailto:info@dsshaj.cz"/>
    <hyperlink ref="Y433" r:id="rId51" display="mailto:bydlenipastelky@seznam.cz"/>
    <hyperlink ref="Y222" r:id="rId52"/>
  </hyperlinks>
  <pageMargins left="0" right="0" top="0.19685039370078741" bottom="0" header="0.31496062992125984" footer="0.31496062992125984"/>
  <pageSetup paperSize="9" orientation="landscape" r:id="rId53"/>
  <legacyDrawing r:id="rId54"/>
</worksheet>
</file>

<file path=xl/worksheets/sheet2.xml><?xml version="1.0" encoding="utf-8"?>
<worksheet xmlns="http://schemas.openxmlformats.org/spreadsheetml/2006/main" xmlns:r="http://schemas.openxmlformats.org/officeDocument/2006/relationships">
  <dimension ref="A1:AE18"/>
  <sheetViews>
    <sheetView workbookViewId="0">
      <selection activeCell="K14" sqref="K14"/>
    </sheetView>
  </sheetViews>
  <sheetFormatPr defaultRowHeight="15"/>
  <cols>
    <col min="1" max="1" width="7.140625" customWidth="1"/>
    <col min="2" max="2" width="6.42578125" customWidth="1"/>
    <col min="3" max="3" width="4.85546875" customWidth="1"/>
    <col min="4" max="4" width="30.42578125" customWidth="1"/>
    <col min="5" max="5" width="10.5703125" customWidth="1"/>
    <col min="6" max="6" width="9.140625" style="5"/>
    <col min="7" max="7" width="11" style="60" customWidth="1"/>
    <col min="8" max="8" width="9.140625" style="5"/>
    <col min="19" max="19" width="16.5703125" customWidth="1"/>
    <col min="23" max="23" width="10.5703125" customWidth="1"/>
  </cols>
  <sheetData>
    <row r="1" spans="1:31" ht="51">
      <c r="A1" s="12" t="s">
        <v>0</v>
      </c>
      <c r="B1" s="13" t="s">
        <v>1</v>
      </c>
      <c r="C1" s="13" t="s">
        <v>2</v>
      </c>
      <c r="D1" s="13" t="s">
        <v>3</v>
      </c>
      <c r="E1" s="14" t="s">
        <v>4</v>
      </c>
      <c r="F1" s="13" t="s">
        <v>5</v>
      </c>
      <c r="G1" s="49" t="s">
        <v>6</v>
      </c>
      <c r="H1" s="13" t="s">
        <v>7</v>
      </c>
      <c r="I1" s="14" t="s">
        <v>8</v>
      </c>
      <c r="J1" s="13" t="s">
        <v>9</v>
      </c>
      <c r="K1" s="13" t="s">
        <v>10</v>
      </c>
      <c r="L1" s="13" t="s">
        <v>11</v>
      </c>
      <c r="M1" s="13" t="s">
        <v>12</v>
      </c>
      <c r="N1" s="13" t="s">
        <v>13</v>
      </c>
      <c r="O1" s="13" t="s">
        <v>14</v>
      </c>
      <c r="P1" s="15" t="s">
        <v>15</v>
      </c>
      <c r="Q1" s="15" t="s">
        <v>16</v>
      </c>
      <c r="R1" s="15" t="s">
        <v>17</v>
      </c>
      <c r="S1" s="15" t="s">
        <v>18</v>
      </c>
      <c r="T1" s="12" t="s">
        <v>19</v>
      </c>
      <c r="U1" s="15" t="s">
        <v>20</v>
      </c>
      <c r="V1" s="15" t="s">
        <v>21</v>
      </c>
      <c r="W1" s="15" t="s">
        <v>22</v>
      </c>
      <c r="X1" s="12" t="s">
        <v>23</v>
      </c>
      <c r="Y1" s="12" t="s">
        <v>24</v>
      </c>
      <c r="Z1" s="15" t="s">
        <v>25</v>
      </c>
      <c r="AA1" s="15" t="s">
        <v>26</v>
      </c>
      <c r="AB1" s="15" t="s">
        <v>27</v>
      </c>
      <c r="AC1" s="12" t="s">
        <v>24</v>
      </c>
      <c r="AD1" s="12" t="s">
        <v>28</v>
      </c>
    </row>
    <row r="2" spans="1:31">
      <c r="A2" s="11" t="s">
        <v>29</v>
      </c>
      <c r="B2" s="11">
        <v>11</v>
      </c>
      <c r="C2" s="11">
        <v>5</v>
      </c>
      <c r="D2" s="48" t="s">
        <v>782</v>
      </c>
      <c r="E2" s="11">
        <v>8221160</v>
      </c>
      <c r="F2" s="63" t="s">
        <v>2386</v>
      </c>
      <c r="G2" s="48" t="s">
        <v>490</v>
      </c>
      <c r="H2" s="11" t="s">
        <v>299</v>
      </c>
      <c r="I2" s="11">
        <v>5</v>
      </c>
      <c r="J2" s="11">
        <v>2</v>
      </c>
      <c r="K2" s="11">
        <v>15</v>
      </c>
      <c r="L2" s="11">
        <v>10</v>
      </c>
      <c r="M2" s="11">
        <v>2.5499999999999998</v>
      </c>
      <c r="N2" s="11">
        <v>13</v>
      </c>
      <c r="O2" s="11">
        <v>2.98</v>
      </c>
      <c r="P2" s="11">
        <f>L2+N2</f>
        <v>23</v>
      </c>
      <c r="Q2" s="65">
        <f>SUM(M2,O2)</f>
        <v>5.5299999999999994</v>
      </c>
      <c r="R2" s="48" t="s">
        <v>2119</v>
      </c>
      <c r="S2" s="48" t="s">
        <v>782</v>
      </c>
      <c r="T2" s="11" t="s">
        <v>783</v>
      </c>
      <c r="U2" s="11" t="s">
        <v>37</v>
      </c>
      <c r="V2" s="32">
        <v>39083</v>
      </c>
      <c r="W2" s="11"/>
      <c r="X2" s="11">
        <v>476748134</v>
      </c>
      <c r="Y2" s="11" t="s">
        <v>784</v>
      </c>
      <c r="Z2" s="11" t="s">
        <v>785</v>
      </c>
      <c r="AA2" s="11" t="s">
        <v>512</v>
      </c>
      <c r="AB2" s="11">
        <v>476748134</v>
      </c>
      <c r="AC2" s="11" t="s">
        <v>784</v>
      </c>
      <c r="AD2" s="11">
        <v>20</v>
      </c>
      <c r="AE2" s="10"/>
    </row>
    <row r="3" spans="1:31">
      <c r="A3" s="11" t="s">
        <v>29</v>
      </c>
      <c r="B3" s="11">
        <v>1</v>
      </c>
      <c r="C3" s="11">
        <v>8</v>
      </c>
      <c r="D3" s="48" t="s">
        <v>1650</v>
      </c>
      <c r="E3" s="63">
        <v>9381472</v>
      </c>
      <c r="F3" s="63" t="s">
        <v>2547</v>
      </c>
      <c r="G3" s="48" t="s">
        <v>1698</v>
      </c>
      <c r="H3" s="11" t="s">
        <v>203</v>
      </c>
      <c r="I3" s="11">
        <v>5</v>
      </c>
      <c r="J3" s="11">
        <v>4</v>
      </c>
      <c r="K3" s="11">
        <v>4</v>
      </c>
      <c r="L3" s="11">
        <v>15</v>
      </c>
      <c r="M3" s="11">
        <f>4.4+2+0.1</f>
        <v>6.5</v>
      </c>
      <c r="N3" s="11">
        <v>4</v>
      </c>
      <c r="O3" s="11">
        <f>0.75+0.95+0.05</f>
        <v>1.75</v>
      </c>
      <c r="P3" s="11">
        <f>L3+N3</f>
        <v>19</v>
      </c>
      <c r="Q3" s="65">
        <f>SUM(M3,O3)</f>
        <v>8.25</v>
      </c>
      <c r="R3" s="48" t="s">
        <v>2273</v>
      </c>
      <c r="S3" s="48" t="s">
        <v>2548</v>
      </c>
      <c r="T3" s="11" t="s">
        <v>2549</v>
      </c>
      <c r="U3" s="11" t="s">
        <v>37</v>
      </c>
      <c r="V3" s="32">
        <v>39083</v>
      </c>
      <c r="W3" s="11"/>
      <c r="X3" s="11">
        <v>475603390</v>
      </c>
      <c r="Y3" s="11" t="s">
        <v>1653</v>
      </c>
      <c r="Z3" s="11" t="s">
        <v>2550</v>
      </c>
      <c r="AA3" s="11" t="s">
        <v>2551</v>
      </c>
      <c r="AB3" s="11">
        <v>472743835</v>
      </c>
      <c r="AC3" s="11" t="s">
        <v>1653</v>
      </c>
      <c r="AD3" s="11">
        <v>9</v>
      </c>
      <c r="AE3" s="10"/>
    </row>
    <row r="4" spans="1:31" ht="18" customHeight="1">
      <c r="A4" s="66" t="s">
        <v>741</v>
      </c>
      <c r="B4" s="67">
        <v>12</v>
      </c>
      <c r="C4" s="67">
        <v>1</v>
      </c>
      <c r="D4" s="55" t="s">
        <v>1204</v>
      </c>
      <c r="E4" s="67">
        <v>8725208</v>
      </c>
      <c r="F4" s="69" t="s">
        <v>1205</v>
      </c>
      <c r="G4" s="70" t="s">
        <v>1206</v>
      </c>
      <c r="H4" s="67"/>
      <c r="I4" s="71"/>
      <c r="J4" s="71"/>
      <c r="K4" s="67"/>
      <c r="L4" s="67"/>
      <c r="M4" s="67"/>
      <c r="N4" s="67"/>
      <c r="O4" s="67"/>
      <c r="P4" s="67">
        <v>0</v>
      </c>
      <c r="Q4" s="67">
        <v>0</v>
      </c>
      <c r="R4" s="68" t="s">
        <v>1217</v>
      </c>
      <c r="S4" s="68" t="s">
        <v>1204</v>
      </c>
      <c r="T4" s="72" t="s">
        <v>1246</v>
      </c>
      <c r="U4" s="71" t="s">
        <v>37</v>
      </c>
      <c r="V4" s="73">
        <v>40544</v>
      </c>
      <c r="W4" s="41"/>
      <c r="X4" s="71">
        <v>775663520</v>
      </c>
      <c r="Y4" s="71" t="s">
        <v>1247</v>
      </c>
      <c r="Z4" s="71" t="s">
        <v>1248</v>
      </c>
      <c r="AA4" s="71" t="s">
        <v>453</v>
      </c>
      <c r="AB4" s="71">
        <v>775663520</v>
      </c>
      <c r="AC4" s="71" t="s">
        <v>1247</v>
      </c>
      <c r="AD4" s="71">
        <v>2</v>
      </c>
      <c r="AE4" s="10"/>
    </row>
    <row r="5" spans="1:31" ht="18.75" customHeight="1">
      <c r="A5" s="66" t="s">
        <v>71</v>
      </c>
      <c r="B5" s="66">
        <v>14</v>
      </c>
      <c r="C5" s="66">
        <v>3</v>
      </c>
      <c r="D5" s="75" t="s">
        <v>215</v>
      </c>
      <c r="E5" s="39">
        <v>9801549</v>
      </c>
      <c r="F5" s="76" t="s">
        <v>29</v>
      </c>
      <c r="G5" s="77"/>
      <c r="H5" s="66"/>
      <c r="I5" s="78" t="s">
        <v>1196</v>
      </c>
      <c r="J5" s="78">
        <v>1</v>
      </c>
      <c r="K5" s="66">
        <v>0</v>
      </c>
      <c r="L5" s="66">
        <v>1</v>
      </c>
      <c r="M5" s="66">
        <v>0.1</v>
      </c>
      <c r="N5" s="66">
        <v>5</v>
      </c>
      <c r="O5" s="66">
        <v>5.0000000000000001E-3</v>
      </c>
      <c r="P5" s="66">
        <v>6</v>
      </c>
      <c r="Q5" s="66">
        <v>0.10500000000000001</v>
      </c>
      <c r="R5" s="75" t="s">
        <v>1217</v>
      </c>
      <c r="S5" s="75" t="s">
        <v>1361</v>
      </c>
      <c r="T5" s="79"/>
      <c r="U5" s="78"/>
      <c r="V5" s="80">
        <v>41883</v>
      </c>
      <c r="W5" s="71"/>
      <c r="X5" s="71"/>
      <c r="Y5" s="71"/>
      <c r="Z5" s="71"/>
      <c r="AA5" s="71"/>
      <c r="AB5" s="71"/>
      <c r="AC5" s="71"/>
      <c r="AD5" s="71"/>
      <c r="AE5" s="10"/>
    </row>
    <row r="6" spans="1:31" ht="13.5" customHeight="1">
      <c r="A6" s="66" t="s">
        <v>71</v>
      </c>
      <c r="B6" s="66">
        <v>1</v>
      </c>
      <c r="C6" s="66">
        <v>8</v>
      </c>
      <c r="D6" s="75" t="s">
        <v>1683</v>
      </c>
      <c r="E6" s="66">
        <v>5587211</v>
      </c>
      <c r="F6" s="76" t="s">
        <v>29</v>
      </c>
      <c r="G6" s="77"/>
      <c r="H6" s="66"/>
      <c r="I6" s="78" t="s">
        <v>1342</v>
      </c>
      <c r="J6" s="78">
        <v>1</v>
      </c>
      <c r="K6" s="66">
        <v>0</v>
      </c>
      <c r="L6" s="66">
        <v>5</v>
      </c>
      <c r="M6" s="66">
        <v>0.7</v>
      </c>
      <c r="N6" s="66">
        <v>1</v>
      </c>
      <c r="O6" s="66">
        <v>0.3</v>
      </c>
      <c r="P6" s="66">
        <v>6</v>
      </c>
      <c r="Q6" s="66">
        <v>1</v>
      </c>
      <c r="R6" s="75" t="s">
        <v>1217</v>
      </c>
      <c r="S6" s="68"/>
      <c r="T6" s="72"/>
      <c r="U6" s="71"/>
      <c r="V6" s="73"/>
      <c r="W6" s="71"/>
      <c r="X6" s="71"/>
      <c r="Y6" s="71"/>
      <c r="Z6" s="71"/>
      <c r="AA6" s="71"/>
      <c r="AB6" s="71"/>
      <c r="AC6" s="71"/>
      <c r="AD6" s="71"/>
      <c r="AE6" s="10"/>
    </row>
    <row r="7" spans="1:31">
      <c r="A7" s="11" t="s">
        <v>71</v>
      </c>
      <c r="B7" s="11">
        <v>14</v>
      </c>
      <c r="C7" s="11">
        <v>3</v>
      </c>
      <c r="D7" s="58" t="s">
        <v>1882</v>
      </c>
      <c r="E7" s="64">
        <v>9011520</v>
      </c>
      <c r="F7" s="11" t="s">
        <v>31</v>
      </c>
      <c r="G7" s="48"/>
      <c r="H7" s="11"/>
      <c r="I7" s="33">
        <v>0</v>
      </c>
      <c r="J7" s="11">
        <v>1</v>
      </c>
      <c r="K7" s="11">
        <v>3</v>
      </c>
      <c r="L7" s="11">
        <v>1</v>
      </c>
      <c r="M7" s="11">
        <v>0.5</v>
      </c>
      <c r="N7" s="11">
        <v>1</v>
      </c>
      <c r="O7" s="11">
        <v>0.4</v>
      </c>
      <c r="P7" s="11">
        <v>2</v>
      </c>
      <c r="Q7" s="11">
        <v>0.9</v>
      </c>
      <c r="R7" s="58" t="s">
        <v>1776</v>
      </c>
      <c r="S7" s="48"/>
      <c r="T7" s="48"/>
      <c r="U7" s="48"/>
      <c r="V7" s="48"/>
      <c r="W7" s="48"/>
      <c r="X7" s="48"/>
      <c r="Y7" s="48"/>
      <c r="Z7" s="48"/>
      <c r="AA7" s="48"/>
      <c r="AB7" s="48"/>
      <c r="AC7" s="10"/>
      <c r="AD7" s="10"/>
      <c r="AE7" s="10"/>
    </row>
    <row r="8" spans="1:31">
      <c r="A8" s="11" t="s">
        <v>71</v>
      </c>
      <c r="B8" s="11">
        <v>9</v>
      </c>
      <c r="C8" s="11">
        <v>7</v>
      </c>
      <c r="D8" s="58" t="s">
        <v>998</v>
      </c>
      <c r="E8" s="64">
        <v>8349589</v>
      </c>
      <c r="F8" s="11" t="s">
        <v>106</v>
      </c>
      <c r="G8" s="48"/>
      <c r="H8" s="11"/>
      <c r="I8" s="11">
        <v>4</v>
      </c>
      <c r="J8" s="11"/>
      <c r="K8" s="11"/>
      <c r="L8" s="11">
        <v>4</v>
      </c>
      <c r="M8" s="11">
        <v>3.08</v>
      </c>
      <c r="N8" s="11">
        <v>7</v>
      </c>
      <c r="O8" s="11">
        <v>0.3</v>
      </c>
      <c r="P8" s="11">
        <v>11</v>
      </c>
      <c r="Q8" s="11">
        <v>3.38</v>
      </c>
      <c r="R8" s="58" t="s">
        <v>1744</v>
      </c>
      <c r="S8" s="48"/>
      <c r="T8" s="10"/>
      <c r="U8" s="10"/>
      <c r="V8" s="10"/>
      <c r="W8" s="10"/>
      <c r="X8" s="10"/>
      <c r="Y8" s="10"/>
      <c r="Z8" s="10"/>
      <c r="AA8" s="10"/>
      <c r="AB8" s="10"/>
      <c r="AC8" s="10"/>
      <c r="AD8" s="10"/>
      <c r="AE8" s="10"/>
    </row>
    <row r="9" spans="1:31">
      <c r="A9" s="11" t="s">
        <v>71</v>
      </c>
      <c r="B9" s="11">
        <v>3</v>
      </c>
      <c r="C9" s="11">
        <v>4</v>
      </c>
      <c r="D9" s="48" t="s">
        <v>2374</v>
      </c>
      <c r="E9" s="63"/>
      <c r="F9" s="11" t="s">
        <v>31</v>
      </c>
      <c r="G9" s="48"/>
      <c r="H9" s="11"/>
      <c r="I9" s="11">
        <v>0</v>
      </c>
      <c r="J9" s="11">
        <v>4</v>
      </c>
      <c r="K9" s="34">
        <v>0</v>
      </c>
      <c r="L9" s="11">
        <v>1</v>
      </c>
      <c r="M9" s="11">
        <v>0.1</v>
      </c>
      <c r="N9" s="11">
        <v>2</v>
      </c>
      <c r="O9" s="11">
        <v>0.1</v>
      </c>
      <c r="P9" s="11">
        <f>L9+N9</f>
        <v>3</v>
      </c>
      <c r="Q9" s="65">
        <f>SUM(M9,O9)</f>
        <v>0.2</v>
      </c>
      <c r="R9" s="48"/>
      <c r="S9" s="48"/>
      <c r="T9" s="11"/>
      <c r="U9" s="11"/>
      <c r="V9" s="32">
        <v>40909</v>
      </c>
      <c r="W9" s="11"/>
      <c r="X9" s="11"/>
      <c r="Y9" s="11"/>
      <c r="Z9" s="11"/>
      <c r="AA9" s="11"/>
      <c r="AB9" s="11"/>
      <c r="AC9" s="11"/>
      <c r="AD9" s="11"/>
      <c r="AE9" s="10"/>
    </row>
    <row r="10" spans="1:31">
      <c r="A10" s="33" t="s">
        <v>71</v>
      </c>
      <c r="B10" s="33">
        <v>8</v>
      </c>
      <c r="C10" s="33">
        <v>6</v>
      </c>
      <c r="D10" s="58" t="s">
        <v>2457</v>
      </c>
      <c r="E10" s="64">
        <v>7149161</v>
      </c>
      <c r="F10" s="33" t="s">
        <v>29</v>
      </c>
      <c r="G10" s="48" t="s">
        <v>1391</v>
      </c>
      <c r="H10" s="11" t="s">
        <v>2458</v>
      </c>
      <c r="I10" s="33">
        <v>0</v>
      </c>
      <c r="J10" s="33">
        <v>1</v>
      </c>
      <c r="K10" s="35">
        <v>20</v>
      </c>
      <c r="L10" s="33">
        <v>4</v>
      </c>
      <c r="M10" s="33">
        <v>3.15</v>
      </c>
      <c r="N10" s="33">
        <v>2</v>
      </c>
      <c r="O10" s="33">
        <v>0.75</v>
      </c>
      <c r="P10" s="33">
        <f>L10+N10</f>
        <v>6</v>
      </c>
      <c r="Q10" s="65">
        <f>SUM(M10,O10)</f>
        <v>3.9</v>
      </c>
      <c r="R10" s="58"/>
      <c r="S10" s="58"/>
      <c r="T10" s="33"/>
      <c r="U10" s="33"/>
      <c r="V10" s="36"/>
      <c r="W10" s="33"/>
      <c r="X10" s="33"/>
      <c r="Y10" s="33"/>
      <c r="Z10" s="33"/>
      <c r="AA10" s="33"/>
      <c r="AB10" s="33"/>
      <c r="AC10" s="33"/>
      <c r="AD10" s="33"/>
      <c r="AE10" s="10"/>
    </row>
    <row r="11" spans="1:31">
      <c r="A11" s="11" t="s">
        <v>71</v>
      </c>
      <c r="B11" s="11">
        <v>8</v>
      </c>
      <c r="C11" s="11">
        <v>6</v>
      </c>
      <c r="D11" s="58" t="s">
        <v>2475</v>
      </c>
      <c r="E11" s="63"/>
      <c r="F11" s="11" t="s">
        <v>29</v>
      </c>
      <c r="G11" s="48"/>
      <c r="H11" s="11"/>
      <c r="I11" s="11">
        <v>0</v>
      </c>
      <c r="J11" s="11">
        <v>4</v>
      </c>
      <c r="K11" s="34" t="s">
        <v>2476</v>
      </c>
      <c r="L11" s="11">
        <v>7</v>
      </c>
      <c r="M11" s="11">
        <v>4.5</v>
      </c>
      <c r="N11" s="11">
        <v>4</v>
      </c>
      <c r="O11" s="11">
        <v>0.86</v>
      </c>
      <c r="P11" s="33">
        <f>(L11+N11)</f>
        <v>11</v>
      </c>
      <c r="Q11" s="65">
        <f>SUM(M11,O11)</f>
        <v>5.36</v>
      </c>
      <c r="R11" s="48"/>
      <c r="S11" s="48"/>
      <c r="T11" s="11"/>
      <c r="U11" s="11"/>
      <c r="V11" s="11">
        <v>2014</v>
      </c>
      <c r="W11" s="11"/>
      <c r="X11" s="11"/>
      <c r="Y11" s="11"/>
      <c r="Z11" s="11"/>
      <c r="AA11" s="11"/>
      <c r="AB11" s="11"/>
      <c r="AC11" s="11"/>
      <c r="AD11" s="11"/>
      <c r="AE11" s="10"/>
    </row>
    <row r="12" spans="1:31">
      <c r="A12" s="66" t="s">
        <v>1292</v>
      </c>
      <c r="B12" s="67">
        <v>7</v>
      </c>
      <c r="C12" s="67">
        <v>2</v>
      </c>
      <c r="D12" s="68" t="s">
        <v>1293</v>
      </c>
      <c r="E12" s="40">
        <v>7348833</v>
      </c>
      <c r="F12" s="69" t="s">
        <v>106</v>
      </c>
      <c r="G12" s="70" t="s">
        <v>1294</v>
      </c>
      <c r="H12" s="67" t="s">
        <v>1295</v>
      </c>
      <c r="I12" s="71"/>
      <c r="J12" s="71"/>
      <c r="K12" s="67"/>
      <c r="L12" s="67"/>
      <c r="M12" s="67"/>
      <c r="N12" s="67"/>
      <c r="O12" s="67"/>
      <c r="P12" s="67">
        <v>0</v>
      </c>
      <c r="Q12" s="67">
        <v>0</v>
      </c>
      <c r="R12" s="70" t="s">
        <v>1261</v>
      </c>
      <c r="S12" s="70" t="s">
        <v>1336</v>
      </c>
      <c r="T12" s="71" t="s">
        <v>1337</v>
      </c>
      <c r="U12" s="71" t="s">
        <v>37</v>
      </c>
      <c r="V12" s="73">
        <v>38991</v>
      </c>
      <c r="W12" s="71"/>
      <c r="X12" s="71">
        <v>474650575</v>
      </c>
      <c r="Y12" s="71" t="s">
        <v>1338</v>
      </c>
      <c r="Z12" s="71"/>
      <c r="AA12" s="71"/>
      <c r="AB12" s="71"/>
      <c r="AC12" s="71"/>
      <c r="AD12" s="71">
        <v>16</v>
      </c>
      <c r="AE12" s="10"/>
    </row>
    <row r="13" spans="1:31" s="136" customFormat="1">
      <c r="A13" s="128" t="s">
        <v>1292</v>
      </c>
      <c r="B13" s="129">
        <v>14</v>
      </c>
      <c r="C13" s="129">
        <v>3</v>
      </c>
      <c r="D13" s="130" t="s">
        <v>1377</v>
      </c>
      <c r="E13" s="129">
        <v>1735033</v>
      </c>
      <c r="F13" s="131" t="s">
        <v>1378</v>
      </c>
      <c r="G13" s="132" t="s">
        <v>631</v>
      </c>
      <c r="H13" s="129" t="s">
        <v>299</v>
      </c>
      <c r="I13" s="133"/>
      <c r="J13" s="133"/>
      <c r="K13" s="129" t="s">
        <v>2641</v>
      </c>
      <c r="L13" s="129"/>
      <c r="M13" s="129"/>
      <c r="N13" s="129"/>
      <c r="O13" s="129"/>
      <c r="P13" s="129">
        <v>0</v>
      </c>
      <c r="Q13" s="129">
        <v>0</v>
      </c>
      <c r="R13" s="132" t="s">
        <v>1261</v>
      </c>
      <c r="S13" s="132" t="s">
        <v>1379</v>
      </c>
      <c r="T13" s="133" t="s">
        <v>1380</v>
      </c>
      <c r="U13" s="133" t="s">
        <v>37</v>
      </c>
      <c r="V13" s="134">
        <v>40575</v>
      </c>
      <c r="W13" s="133"/>
      <c r="X13" s="133">
        <v>775916233</v>
      </c>
      <c r="Y13" s="133" t="s">
        <v>1381</v>
      </c>
      <c r="Z13" s="133" t="s">
        <v>1382</v>
      </c>
      <c r="AA13" s="133" t="s">
        <v>229</v>
      </c>
      <c r="AB13" s="133">
        <v>775916233</v>
      </c>
      <c r="AC13" s="133" t="s">
        <v>1383</v>
      </c>
      <c r="AD13" s="133">
        <v>18</v>
      </c>
      <c r="AE13" s="135"/>
    </row>
    <row r="14" spans="1:31" s="136" customFormat="1">
      <c r="A14" s="128" t="s">
        <v>1292</v>
      </c>
      <c r="B14" s="129">
        <v>14</v>
      </c>
      <c r="C14" s="129">
        <v>3</v>
      </c>
      <c r="D14" s="130" t="s">
        <v>1377</v>
      </c>
      <c r="E14" s="129">
        <v>1735033</v>
      </c>
      <c r="F14" s="131" t="s">
        <v>1378</v>
      </c>
      <c r="G14" s="132" t="s">
        <v>631</v>
      </c>
      <c r="H14" s="129" t="s">
        <v>299</v>
      </c>
      <c r="I14" s="133"/>
      <c r="J14" s="133"/>
      <c r="K14" s="129" t="s">
        <v>2641</v>
      </c>
      <c r="L14" s="129"/>
      <c r="M14" s="129"/>
      <c r="N14" s="129"/>
      <c r="O14" s="129"/>
      <c r="P14" s="129">
        <v>0</v>
      </c>
      <c r="Q14" s="129">
        <v>0</v>
      </c>
      <c r="R14" s="132" t="s">
        <v>1261</v>
      </c>
      <c r="S14" s="132" t="s">
        <v>1379</v>
      </c>
      <c r="T14" s="133" t="s">
        <v>1380</v>
      </c>
      <c r="U14" s="133" t="s">
        <v>37</v>
      </c>
      <c r="V14" s="134">
        <v>40575</v>
      </c>
      <c r="W14" s="133"/>
      <c r="X14" s="133">
        <v>775916233</v>
      </c>
      <c r="Y14" s="133" t="s">
        <v>1381</v>
      </c>
      <c r="Z14" s="133" t="s">
        <v>1382</v>
      </c>
      <c r="AA14" s="133" t="s">
        <v>229</v>
      </c>
      <c r="AB14" s="133">
        <v>775916233</v>
      </c>
      <c r="AC14" s="133" t="s">
        <v>1383</v>
      </c>
      <c r="AD14" s="133">
        <v>18</v>
      </c>
      <c r="AE14" s="135"/>
    </row>
    <row r="15" spans="1:31" s="92" customFormat="1" ht="30">
      <c r="A15" s="4" t="s">
        <v>1292</v>
      </c>
      <c r="B15" s="3">
        <v>1</v>
      </c>
      <c r="C15" s="3">
        <v>8</v>
      </c>
      <c r="D15" s="57" t="s">
        <v>1733</v>
      </c>
      <c r="E15" s="40">
        <v>2195614</v>
      </c>
      <c r="F15" s="3" t="s">
        <v>1489</v>
      </c>
      <c r="G15" s="102" t="s">
        <v>1734</v>
      </c>
      <c r="H15" s="102" t="s">
        <v>1735</v>
      </c>
      <c r="I15" s="3"/>
      <c r="J15" s="3"/>
      <c r="K15" s="3"/>
      <c r="L15" s="3"/>
      <c r="M15" s="3"/>
      <c r="N15" s="3"/>
      <c r="O15" s="3"/>
      <c r="P15" s="3">
        <v>0</v>
      </c>
      <c r="Q15" s="3">
        <v>0</v>
      </c>
      <c r="R15" s="102" t="s">
        <v>1261</v>
      </c>
      <c r="S15" s="110" t="s">
        <v>1736</v>
      </c>
      <c r="T15" s="28" t="s">
        <v>1737</v>
      </c>
      <c r="U15" s="28" t="s">
        <v>37</v>
      </c>
      <c r="V15" s="100">
        <v>39853</v>
      </c>
      <c r="W15" s="28"/>
      <c r="X15" s="28">
        <v>475209930</v>
      </c>
      <c r="Y15" s="28" t="s">
        <v>1738</v>
      </c>
      <c r="Z15" s="28" t="s">
        <v>1739</v>
      </c>
      <c r="AA15" s="28" t="s">
        <v>229</v>
      </c>
      <c r="AB15" s="28">
        <v>475209930</v>
      </c>
      <c r="AC15" s="28" t="s">
        <v>1738</v>
      </c>
      <c r="AD15" s="28">
        <v>120</v>
      </c>
      <c r="AE15" s="16"/>
    </row>
    <row r="16" spans="1:31" s="92" customFormat="1">
      <c r="A16" s="105" t="s">
        <v>29</v>
      </c>
      <c r="B16" s="105">
        <v>1</v>
      </c>
      <c r="C16" s="105">
        <v>8</v>
      </c>
      <c r="D16" s="31" t="s">
        <v>1689</v>
      </c>
      <c r="E16" s="105">
        <v>3597714</v>
      </c>
      <c r="F16" s="105" t="s">
        <v>1690</v>
      </c>
      <c r="G16" s="105" t="s">
        <v>1691</v>
      </c>
      <c r="H16" s="105" t="s">
        <v>308</v>
      </c>
      <c r="I16" s="105">
        <v>0</v>
      </c>
      <c r="J16" s="105">
        <v>1</v>
      </c>
      <c r="K16" s="106">
        <v>5</v>
      </c>
      <c r="L16" s="105">
        <v>2</v>
      </c>
      <c r="M16" s="105">
        <v>0.5</v>
      </c>
      <c r="N16" s="105">
        <v>1</v>
      </c>
      <c r="O16" s="105">
        <v>0.16600000000000001</v>
      </c>
      <c r="P16" s="105">
        <f>L16+N16</f>
        <v>3</v>
      </c>
      <c r="Q16" s="9">
        <f>SUM(M16,O16)</f>
        <v>0.66600000000000004</v>
      </c>
      <c r="R16" s="107" t="s">
        <v>2185</v>
      </c>
      <c r="S16" s="108" t="s">
        <v>2611</v>
      </c>
      <c r="T16" s="105" t="s">
        <v>2612</v>
      </c>
      <c r="U16" s="105" t="s">
        <v>37</v>
      </c>
      <c r="V16" s="109">
        <v>39083</v>
      </c>
      <c r="W16" s="104">
        <v>40663</v>
      </c>
      <c r="X16" s="105">
        <v>416595999</v>
      </c>
      <c r="Y16" s="105" t="s">
        <v>2613</v>
      </c>
      <c r="Z16" s="105" t="s">
        <v>1696</v>
      </c>
      <c r="AA16" s="105" t="s">
        <v>118</v>
      </c>
      <c r="AB16" s="105">
        <v>416595999</v>
      </c>
      <c r="AC16" s="105" t="s">
        <v>2613</v>
      </c>
    </row>
    <row r="17" spans="1:29">
      <c r="A17" s="4" t="s">
        <v>29</v>
      </c>
      <c r="B17" s="3">
        <v>1</v>
      </c>
      <c r="C17" s="3">
        <v>8</v>
      </c>
      <c r="D17" s="57" t="s">
        <v>1363</v>
      </c>
      <c r="E17" s="3">
        <v>5291489</v>
      </c>
      <c r="F17" s="88" t="s">
        <v>29</v>
      </c>
      <c r="G17" s="102" t="s">
        <v>1195</v>
      </c>
      <c r="H17" s="102" t="s">
        <v>144</v>
      </c>
      <c r="I17" s="19">
        <v>0</v>
      </c>
      <c r="J17" s="3">
        <v>2</v>
      </c>
      <c r="K17" s="3">
        <v>15</v>
      </c>
      <c r="L17" s="3">
        <v>2</v>
      </c>
      <c r="M17" s="3">
        <v>1.3</v>
      </c>
      <c r="N17" s="3">
        <v>3</v>
      </c>
      <c r="O17" s="3">
        <v>0.25</v>
      </c>
      <c r="P17" s="3">
        <v>5</v>
      </c>
      <c r="Q17" s="3">
        <v>1.55</v>
      </c>
      <c r="R17" s="102" t="s">
        <v>1257</v>
      </c>
      <c r="S17" s="110" t="s">
        <v>1719</v>
      </c>
      <c r="T17" s="28" t="s">
        <v>1720</v>
      </c>
      <c r="U17" s="28" t="s">
        <v>76</v>
      </c>
      <c r="V17" s="100">
        <v>39083</v>
      </c>
      <c r="W17" s="111">
        <v>41364</v>
      </c>
      <c r="X17" s="28" t="s">
        <v>1721</v>
      </c>
      <c r="Y17" s="28" t="s">
        <v>1722</v>
      </c>
      <c r="Z17" s="28" t="s">
        <v>1582</v>
      </c>
      <c r="AA17" s="28" t="s">
        <v>1583</v>
      </c>
      <c r="AB17" s="28">
        <v>602378312</v>
      </c>
      <c r="AC17" s="28" t="s">
        <v>1581</v>
      </c>
    </row>
    <row r="18" spans="1:29" s="92" customFormat="1" ht="24" customHeight="1">
      <c r="A18" s="3" t="s">
        <v>29</v>
      </c>
      <c r="B18" s="3">
        <v>9</v>
      </c>
      <c r="C18" s="3">
        <v>7</v>
      </c>
      <c r="D18" s="57" t="s">
        <v>1399</v>
      </c>
      <c r="E18" s="3">
        <v>9875759</v>
      </c>
      <c r="F18" s="88" t="s">
        <v>29</v>
      </c>
      <c r="G18" s="102" t="s">
        <v>418</v>
      </c>
      <c r="H18" s="102" t="s">
        <v>591</v>
      </c>
      <c r="I18" s="19">
        <v>0</v>
      </c>
      <c r="J18" s="3">
        <v>1</v>
      </c>
      <c r="K18" s="3">
        <v>40</v>
      </c>
      <c r="L18" s="112">
        <v>0</v>
      </c>
      <c r="M18" s="112">
        <v>0</v>
      </c>
      <c r="N18" s="3">
        <v>2</v>
      </c>
      <c r="O18" s="3">
        <v>2</v>
      </c>
      <c r="P18" s="3">
        <v>2</v>
      </c>
      <c r="Q18" s="3">
        <v>2</v>
      </c>
      <c r="R18" s="30" t="s">
        <v>1217</v>
      </c>
      <c r="S18" s="57" t="s">
        <v>1399</v>
      </c>
      <c r="T18" s="30" t="s">
        <v>1572</v>
      </c>
      <c r="U18" s="28" t="s">
        <v>37</v>
      </c>
      <c r="V18" s="100">
        <v>39083</v>
      </c>
      <c r="W18" s="111">
        <v>41305</v>
      </c>
      <c r="X18" s="28">
        <v>474557724</v>
      </c>
      <c r="Y18" s="28" t="s">
        <v>1573</v>
      </c>
      <c r="Z18" s="28" t="s">
        <v>1574</v>
      </c>
      <c r="AA18" s="28" t="s">
        <v>1575</v>
      </c>
      <c r="AB18" s="28">
        <v>474557724</v>
      </c>
      <c r="AC18" s="28" t="s">
        <v>1573</v>
      </c>
    </row>
  </sheetData>
  <pageMargins left="0.7" right="0.7" top="0.78740157499999996" bottom="0.78740157499999996"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sheetPr>
    <outlinePr summaryBelow="0"/>
  </sheetPr>
  <dimension ref="A1:T20"/>
  <sheetViews>
    <sheetView workbookViewId="0">
      <selection activeCell="D25" sqref="D25"/>
    </sheetView>
  </sheetViews>
  <sheetFormatPr defaultRowHeight="15" outlineLevelRow="2"/>
  <cols>
    <col min="1" max="1" width="4.85546875" customWidth="1"/>
    <col min="2" max="2" width="5.42578125" customWidth="1"/>
    <col min="3" max="3" width="5" customWidth="1"/>
    <col min="4" max="4" width="25.7109375" customWidth="1"/>
    <col min="7" max="7" width="6.5703125" customWidth="1"/>
    <col min="8" max="8" width="6.42578125" customWidth="1"/>
    <col min="9" max="9" width="5.140625" customWidth="1"/>
    <col min="10" max="12" width="6.140625" customWidth="1"/>
    <col min="13" max="13" width="8.7109375" customWidth="1"/>
    <col min="14" max="14" width="6.5703125" customWidth="1"/>
    <col min="15" max="15" width="7.42578125" customWidth="1"/>
    <col min="16" max="17" width="7.140625" customWidth="1"/>
    <col min="18" max="18" width="10.5703125" customWidth="1"/>
  </cols>
  <sheetData>
    <row r="1" spans="1:20" ht="96">
      <c r="A1" s="12" t="s">
        <v>0</v>
      </c>
      <c r="B1" s="13" t="s">
        <v>1</v>
      </c>
      <c r="C1" s="13" t="s">
        <v>2</v>
      </c>
      <c r="D1" s="123" t="s">
        <v>3</v>
      </c>
      <c r="E1" s="13" t="s">
        <v>4</v>
      </c>
      <c r="F1" s="13" t="s">
        <v>5</v>
      </c>
      <c r="G1" s="123" t="s">
        <v>6</v>
      </c>
      <c r="H1" s="123" t="s">
        <v>7</v>
      </c>
      <c r="I1" s="13" t="s">
        <v>8</v>
      </c>
      <c r="J1" s="13" t="s">
        <v>9</v>
      </c>
      <c r="K1" s="13" t="s">
        <v>10</v>
      </c>
      <c r="L1" s="13" t="s">
        <v>11</v>
      </c>
      <c r="M1" s="13" t="s">
        <v>12</v>
      </c>
      <c r="N1" s="13" t="s">
        <v>13</v>
      </c>
      <c r="O1" s="13" t="s">
        <v>14</v>
      </c>
      <c r="P1" s="15" t="s">
        <v>15</v>
      </c>
      <c r="Q1" s="15" t="s">
        <v>16</v>
      </c>
      <c r="R1" s="126" t="s">
        <v>2662</v>
      </c>
      <c r="S1" s="126" t="s">
        <v>18</v>
      </c>
    </row>
    <row r="2" spans="1:20">
      <c r="A2" s="8"/>
      <c r="B2" s="8"/>
      <c r="C2" s="103"/>
      <c r="D2" s="22"/>
      <c r="E2" s="166" t="s">
        <v>2678</v>
      </c>
      <c r="F2" s="8"/>
      <c r="G2" s="22"/>
      <c r="H2" s="22"/>
      <c r="I2" s="149"/>
      <c r="J2" s="149"/>
      <c r="K2" s="151"/>
      <c r="L2" s="149"/>
      <c r="M2" s="149"/>
      <c r="N2" s="149"/>
      <c r="O2" s="149">
        <f>SUBTOTAL(3,O4:O20)</f>
        <v>11</v>
      </c>
      <c r="P2" s="149"/>
      <c r="Q2" s="150"/>
      <c r="R2" s="22"/>
      <c r="S2" s="22"/>
      <c r="T2" s="22"/>
    </row>
    <row r="3" spans="1:20" outlineLevel="1">
      <c r="A3" s="8"/>
      <c r="B3" s="8"/>
      <c r="C3" s="103"/>
      <c r="D3" s="22"/>
      <c r="E3" s="166" t="s">
        <v>2677</v>
      </c>
      <c r="F3" s="8"/>
      <c r="G3" s="22"/>
      <c r="H3" s="22"/>
      <c r="I3" s="149"/>
      <c r="J3" s="149"/>
      <c r="K3" s="151"/>
      <c r="L3" s="149"/>
      <c r="M3" s="149"/>
      <c r="N3" s="149"/>
      <c r="O3" s="149">
        <f>SUBTOTAL(3,O4:O4)</f>
        <v>1</v>
      </c>
      <c r="P3" s="149"/>
      <c r="Q3" s="150"/>
      <c r="R3" s="22"/>
      <c r="S3" s="22"/>
      <c r="T3" s="22"/>
    </row>
    <row r="4" spans="1:20" outlineLevel="2">
      <c r="A4" s="8" t="s">
        <v>29</v>
      </c>
      <c r="B4" s="8"/>
      <c r="C4" s="103">
        <v>9</v>
      </c>
      <c r="D4" s="22" t="s">
        <v>2602</v>
      </c>
      <c r="E4" s="8">
        <v>4334040</v>
      </c>
      <c r="F4" s="8" t="s">
        <v>52</v>
      </c>
      <c r="G4" s="22" t="s">
        <v>2619</v>
      </c>
      <c r="H4" s="22" t="s">
        <v>2150</v>
      </c>
      <c r="I4" s="149">
        <v>0</v>
      </c>
      <c r="J4" s="149">
        <v>11</v>
      </c>
      <c r="K4" s="151">
        <v>0</v>
      </c>
      <c r="L4" s="149">
        <v>11</v>
      </c>
      <c r="M4" s="149">
        <v>0.29499999999999998</v>
      </c>
      <c r="N4" s="149">
        <v>6</v>
      </c>
      <c r="O4" s="149">
        <v>0.03</v>
      </c>
      <c r="P4" s="149">
        <f t="shared" ref="P4:P20" si="0">L4+N4</f>
        <v>17</v>
      </c>
      <c r="Q4" s="150">
        <f t="shared" ref="Q4:Q20" si="1">SUM(M4,O4)</f>
        <v>0.32499999999999996</v>
      </c>
      <c r="R4" s="22" t="s">
        <v>2130</v>
      </c>
      <c r="S4" s="22" t="s">
        <v>2602</v>
      </c>
      <c r="T4" s="22" t="s">
        <v>2625</v>
      </c>
    </row>
    <row r="5" spans="1:20" outlineLevel="1">
      <c r="A5" s="19"/>
      <c r="B5" s="19"/>
      <c r="C5" s="19"/>
      <c r="D5" s="31"/>
      <c r="E5" s="105" t="s">
        <v>2676</v>
      </c>
      <c r="F5" s="19"/>
      <c r="G5" s="31"/>
      <c r="H5" s="31"/>
      <c r="I5" s="147"/>
      <c r="J5" s="147"/>
      <c r="K5" s="147"/>
      <c r="L5" s="147"/>
      <c r="M5" s="147"/>
      <c r="N5" s="147"/>
      <c r="O5" s="147">
        <f>SUBTOTAL(3,O6:O9)</f>
        <v>4</v>
      </c>
      <c r="P5" s="147"/>
      <c r="Q5" s="147"/>
      <c r="R5" s="31"/>
      <c r="S5" s="31"/>
      <c r="T5" s="31"/>
    </row>
    <row r="6" spans="1:20" outlineLevel="2">
      <c r="A6" s="19" t="s">
        <v>29</v>
      </c>
      <c r="B6" s="19">
        <v>8</v>
      </c>
      <c r="C6" s="19">
        <v>9</v>
      </c>
      <c r="D6" s="31" t="s">
        <v>1677</v>
      </c>
      <c r="E6" s="19">
        <v>5002625</v>
      </c>
      <c r="F6" s="19" t="s">
        <v>52</v>
      </c>
      <c r="G6" s="31" t="s">
        <v>2134</v>
      </c>
      <c r="H6" s="31" t="s">
        <v>2128</v>
      </c>
      <c r="I6" s="147">
        <v>0</v>
      </c>
      <c r="J6" s="147">
        <v>2</v>
      </c>
      <c r="K6" s="147">
        <v>0</v>
      </c>
      <c r="L6" s="147">
        <v>1</v>
      </c>
      <c r="M6" s="147">
        <v>8.0000000000000002E-3</v>
      </c>
      <c r="N6" s="147">
        <v>6</v>
      </c>
      <c r="O6" s="147">
        <v>1.4999999999999999E-2</v>
      </c>
      <c r="P6" s="147">
        <f t="shared" si="0"/>
        <v>7</v>
      </c>
      <c r="Q6" s="147">
        <f t="shared" si="1"/>
        <v>2.3E-2</v>
      </c>
      <c r="R6" s="31" t="s">
        <v>2130</v>
      </c>
      <c r="S6" s="31" t="s">
        <v>2135</v>
      </c>
      <c r="T6" s="31" t="s">
        <v>2136</v>
      </c>
    </row>
    <row r="7" spans="1:20" outlineLevel="2">
      <c r="A7" s="19" t="s">
        <v>29</v>
      </c>
      <c r="B7" s="19">
        <v>9</v>
      </c>
      <c r="C7" s="19">
        <v>9</v>
      </c>
      <c r="D7" s="31" t="s">
        <v>1677</v>
      </c>
      <c r="E7" s="19">
        <v>5002625</v>
      </c>
      <c r="F7" s="19" t="s">
        <v>52</v>
      </c>
      <c r="G7" s="31" t="s">
        <v>2134</v>
      </c>
      <c r="H7" s="31" t="s">
        <v>2128</v>
      </c>
      <c r="I7" s="147">
        <v>0</v>
      </c>
      <c r="J7" s="147">
        <v>2</v>
      </c>
      <c r="K7" s="147">
        <v>0</v>
      </c>
      <c r="L7" s="147">
        <v>2</v>
      </c>
      <c r="M7" s="147">
        <v>0.08</v>
      </c>
      <c r="N7" s="147">
        <v>6</v>
      </c>
      <c r="O7" s="147">
        <v>4.4999999999999998E-2</v>
      </c>
      <c r="P7" s="147">
        <f t="shared" si="0"/>
        <v>8</v>
      </c>
      <c r="Q7" s="147">
        <f t="shared" si="1"/>
        <v>0.125</v>
      </c>
      <c r="R7" s="31" t="s">
        <v>2130</v>
      </c>
      <c r="S7" s="31" t="s">
        <v>2135</v>
      </c>
      <c r="T7" s="31" t="s">
        <v>2136</v>
      </c>
    </row>
    <row r="8" spans="1:20" outlineLevel="2">
      <c r="A8" s="19" t="s">
        <v>29</v>
      </c>
      <c r="B8" s="19">
        <v>1</v>
      </c>
      <c r="C8" s="19">
        <v>9</v>
      </c>
      <c r="D8" s="31" t="s">
        <v>1677</v>
      </c>
      <c r="E8" s="19">
        <v>5002625</v>
      </c>
      <c r="F8" s="19" t="s">
        <v>52</v>
      </c>
      <c r="G8" s="31" t="s">
        <v>2134</v>
      </c>
      <c r="H8" s="31" t="s">
        <v>2128</v>
      </c>
      <c r="I8" s="147">
        <v>0</v>
      </c>
      <c r="J8" s="147">
        <v>2</v>
      </c>
      <c r="K8" s="147">
        <v>0</v>
      </c>
      <c r="L8" s="147">
        <v>1</v>
      </c>
      <c r="M8" s="147">
        <v>8.0000000000000002E-3</v>
      </c>
      <c r="N8" s="147">
        <v>6</v>
      </c>
      <c r="O8" s="147">
        <v>1.4999999999999999E-2</v>
      </c>
      <c r="P8" s="147">
        <f t="shared" si="0"/>
        <v>7</v>
      </c>
      <c r="Q8" s="147">
        <f t="shared" si="1"/>
        <v>2.3E-2</v>
      </c>
      <c r="R8" s="31" t="s">
        <v>2130</v>
      </c>
      <c r="S8" s="31" t="s">
        <v>2135</v>
      </c>
      <c r="T8" s="31" t="s">
        <v>2136</v>
      </c>
    </row>
    <row r="9" spans="1:20" outlineLevel="2">
      <c r="A9" s="19" t="s">
        <v>29</v>
      </c>
      <c r="B9" s="19">
        <v>12</v>
      </c>
      <c r="C9" s="19">
        <v>9</v>
      </c>
      <c r="D9" s="31" t="s">
        <v>1677</v>
      </c>
      <c r="E9" s="19">
        <v>5002625</v>
      </c>
      <c r="F9" s="19" t="s">
        <v>52</v>
      </c>
      <c r="G9" s="31" t="s">
        <v>2134</v>
      </c>
      <c r="H9" s="31" t="s">
        <v>2128</v>
      </c>
      <c r="I9" s="147">
        <v>0</v>
      </c>
      <c r="J9" s="147">
        <v>3</v>
      </c>
      <c r="K9" s="147">
        <v>0</v>
      </c>
      <c r="L9" s="147">
        <v>4</v>
      </c>
      <c r="M9" s="147">
        <v>1</v>
      </c>
      <c r="N9" s="147">
        <v>6</v>
      </c>
      <c r="O9" s="147">
        <v>0.25</v>
      </c>
      <c r="P9" s="147">
        <f t="shared" si="0"/>
        <v>10</v>
      </c>
      <c r="Q9" s="147">
        <f t="shared" si="1"/>
        <v>1.25</v>
      </c>
      <c r="R9" s="31" t="s">
        <v>2130</v>
      </c>
      <c r="S9" s="31" t="s">
        <v>2135</v>
      </c>
      <c r="T9" s="31" t="s">
        <v>2136</v>
      </c>
    </row>
    <row r="10" spans="1:20" outlineLevel="1">
      <c r="A10" s="5"/>
      <c r="B10" s="5"/>
      <c r="C10" s="5"/>
      <c r="E10" s="140" t="s">
        <v>2675</v>
      </c>
      <c r="F10" s="5"/>
      <c r="I10" s="154"/>
      <c r="J10" s="154"/>
      <c r="K10" s="154"/>
      <c r="L10" s="154"/>
      <c r="M10" s="154"/>
      <c r="N10" s="154"/>
      <c r="O10" s="154">
        <f>SUBTOTAL(3,O11:O11)</f>
        <v>1</v>
      </c>
      <c r="P10" s="154"/>
      <c r="Q10" s="154"/>
    </row>
    <row r="11" spans="1:20" outlineLevel="2">
      <c r="A11" s="5" t="s">
        <v>29</v>
      </c>
      <c r="B11" s="5">
        <v>1</v>
      </c>
      <c r="C11" s="5">
        <v>9</v>
      </c>
      <c r="D11" t="s">
        <v>1612</v>
      </c>
      <c r="E11">
        <v>5330519</v>
      </c>
      <c r="F11" s="5" t="s">
        <v>31</v>
      </c>
      <c r="G11" t="s">
        <v>2542</v>
      </c>
      <c r="H11" t="s">
        <v>2150</v>
      </c>
      <c r="I11" s="154">
        <v>0</v>
      </c>
      <c r="J11" s="154">
        <v>5</v>
      </c>
      <c r="K11" s="154">
        <v>0</v>
      </c>
      <c r="L11" s="154">
        <v>6</v>
      </c>
      <c r="M11" s="154">
        <v>5.5</v>
      </c>
      <c r="N11" s="154">
        <v>6</v>
      </c>
      <c r="O11" s="154">
        <v>1.05</v>
      </c>
      <c r="P11" s="154">
        <f t="shared" si="0"/>
        <v>12</v>
      </c>
      <c r="Q11" s="154">
        <f t="shared" si="1"/>
        <v>6.55</v>
      </c>
      <c r="R11" t="s">
        <v>2130</v>
      </c>
      <c r="S11" t="s">
        <v>1612</v>
      </c>
      <c r="T11" t="s">
        <v>1614</v>
      </c>
    </row>
    <row r="12" spans="1:20" outlineLevel="1">
      <c r="A12" s="19"/>
      <c r="B12" s="19"/>
      <c r="C12" s="19"/>
      <c r="D12" s="31"/>
      <c r="E12" s="105" t="s">
        <v>2674</v>
      </c>
      <c r="F12" s="19"/>
      <c r="G12" s="31"/>
      <c r="H12" s="31"/>
      <c r="I12" s="147"/>
      <c r="J12" s="147"/>
      <c r="K12" s="147"/>
      <c r="L12" s="147"/>
      <c r="M12" s="147"/>
      <c r="N12" s="147"/>
      <c r="O12" s="147">
        <f>SUBTOTAL(3,O13:O13)</f>
        <v>1</v>
      </c>
      <c r="P12" s="147"/>
      <c r="Q12" s="147"/>
      <c r="R12" s="31"/>
      <c r="S12" s="31"/>
      <c r="T12" s="31"/>
    </row>
    <row r="13" spans="1:20" outlineLevel="2">
      <c r="A13" s="19" t="s">
        <v>29</v>
      </c>
      <c r="B13" s="19">
        <v>12</v>
      </c>
      <c r="C13" s="19">
        <v>9</v>
      </c>
      <c r="D13" s="31" t="s">
        <v>2148</v>
      </c>
      <c r="E13" s="19">
        <v>6095107</v>
      </c>
      <c r="F13" s="19" t="s">
        <v>52</v>
      </c>
      <c r="G13" s="31" t="s">
        <v>2149</v>
      </c>
      <c r="H13" s="31" t="s">
        <v>2150</v>
      </c>
      <c r="I13" s="147">
        <v>0</v>
      </c>
      <c r="J13" s="147">
        <v>2</v>
      </c>
      <c r="K13" s="147" t="s">
        <v>2151</v>
      </c>
      <c r="L13" s="147">
        <v>8</v>
      </c>
      <c r="M13" s="147">
        <v>2.1</v>
      </c>
      <c r="N13" s="147">
        <v>6</v>
      </c>
      <c r="O13" s="147">
        <v>0.3</v>
      </c>
      <c r="P13" s="147">
        <f t="shared" si="0"/>
        <v>14</v>
      </c>
      <c r="Q13" s="147">
        <f t="shared" si="1"/>
        <v>2.4</v>
      </c>
      <c r="R13" s="31" t="s">
        <v>2130</v>
      </c>
      <c r="S13" s="31" t="s">
        <v>2152</v>
      </c>
      <c r="T13" s="31" t="s">
        <v>2153</v>
      </c>
    </row>
    <row r="14" spans="1:20" outlineLevel="1">
      <c r="A14" s="8"/>
      <c r="B14" s="8"/>
      <c r="C14" s="103"/>
      <c r="D14" s="22"/>
      <c r="E14" s="166" t="s">
        <v>2673</v>
      </c>
      <c r="F14" s="8"/>
      <c r="G14" s="22"/>
      <c r="H14" s="22"/>
      <c r="I14" s="149"/>
      <c r="J14" s="149"/>
      <c r="K14" s="151"/>
      <c r="L14" s="149"/>
      <c r="M14" s="149"/>
      <c r="N14" s="149"/>
      <c r="O14" s="149">
        <f>SUBTOTAL(3,O15:O15)</f>
        <v>1</v>
      </c>
      <c r="P14" s="149"/>
      <c r="Q14" s="150"/>
      <c r="R14" s="22"/>
      <c r="S14" s="22"/>
      <c r="T14" s="22"/>
    </row>
    <row r="15" spans="1:20" outlineLevel="2">
      <c r="A15" s="8" t="s">
        <v>29</v>
      </c>
      <c r="B15" s="8"/>
      <c r="C15" s="103">
        <v>9</v>
      </c>
      <c r="D15" s="22" t="s">
        <v>2120</v>
      </c>
      <c r="E15" s="8">
        <v>7676136</v>
      </c>
      <c r="F15" s="8" t="s">
        <v>52</v>
      </c>
      <c r="G15" s="22" t="s">
        <v>2619</v>
      </c>
      <c r="H15" s="22" t="s">
        <v>2150</v>
      </c>
      <c r="I15" s="149">
        <v>0</v>
      </c>
      <c r="J15" s="149">
        <v>3</v>
      </c>
      <c r="K15" s="151">
        <v>15</v>
      </c>
      <c r="L15" s="149">
        <v>8</v>
      </c>
      <c r="M15" s="149">
        <v>2.1</v>
      </c>
      <c r="N15" s="149">
        <v>3</v>
      </c>
      <c r="O15" s="149">
        <v>0.26</v>
      </c>
      <c r="P15" s="149">
        <f t="shared" si="0"/>
        <v>11</v>
      </c>
      <c r="Q15" s="150">
        <f t="shared" si="1"/>
        <v>2.3600000000000003</v>
      </c>
      <c r="R15" s="22" t="s">
        <v>2130</v>
      </c>
      <c r="S15" s="22" t="s">
        <v>2631</v>
      </c>
      <c r="T15" s="22" t="s">
        <v>2632</v>
      </c>
    </row>
    <row r="16" spans="1:20" outlineLevel="1">
      <c r="A16" s="19"/>
      <c r="B16" s="8"/>
      <c r="C16" s="8"/>
      <c r="D16" s="22"/>
      <c r="E16" s="166" t="s">
        <v>2672</v>
      </c>
      <c r="F16" s="81"/>
      <c r="G16" s="22"/>
      <c r="H16" s="22"/>
      <c r="I16" s="148"/>
      <c r="J16" s="148"/>
      <c r="K16" s="148"/>
      <c r="L16" s="149"/>
      <c r="M16" s="149"/>
      <c r="N16" s="149"/>
      <c r="O16" s="152">
        <f>SUBTOTAL(3,O17:O17)</f>
        <v>1</v>
      </c>
      <c r="P16" s="149"/>
      <c r="Q16" s="149"/>
      <c r="R16" s="22"/>
      <c r="S16" s="22"/>
      <c r="T16" s="22"/>
    </row>
    <row r="17" spans="1:20" outlineLevel="2">
      <c r="A17" s="19" t="s">
        <v>29</v>
      </c>
      <c r="B17" s="8">
        <v>12</v>
      </c>
      <c r="C17" s="8">
        <v>9</v>
      </c>
      <c r="D17" s="22" t="s">
        <v>2141</v>
      </c>
      <c r="E17" s="8">
        <v>7877605</v>
      </c>
      <c r="F17" s="81" t="s">
        <v>52</v>
      </c>
      <c r="G17" s="22" t="s">
        <v>2142</v>
      </c>
      <c r="H17" s="22" t="s">
        <v>2128</v>
      </c>
      <c r="I17" s="148">
        <v>0</v>
      </c>
      <c r="J17" s="148">
        <v>3</v>
      </c>
      <c r="K17" s="148">
        <v>10</v>
      </c>
      <c r="L17" s="149">
        <v>5</v>
      </c>
      <c r="M17" s="149">
        <v>2.5</v>
      </c>
      <c r="N17" s="149">
        <v>5</v>
      </c>
      <c r="O17" s="150">
        <v>0.5</v>
      </c>
      <c r="P17" s="149">
        <f t="shared" si="0"/>
        <v>10</v>
      </c>
      <c r="Q17" s="149">
        <f t="shared" si="1"/>
        <v>3</v>
      </c>
      <c r="R17" s="22" t="s">
        <v>2130</v>
      </c>
      <c r="S17" s="22" t="s">
        <v>2141</v>
      </c>
      <c r="T17" s="22" t="s">
        <v>2143</v>
      </c>
    </row>
    <row r="18" spans="1:20" outlineLevel="1">
      <c r="A18" s="37"/>
      <c r="B18" s="37"/>
      <c r="C18" s="37"/>
      <c r="D18" s="59"/>
      <c r="E18" s="165" t="s">
        <v>2671</v>
      </c>
      <c r="F18" s="37"/>
      <c r="G18" s="59"/>
      <c r="H18" s="59"/>
      <c r="I18" s="149"/>
      <c r="J18" s="149"/>
      <c r="K18" s="151"/>
      <c r="L18" s="149"/>
      <c r="M18" s="150"/>
      <c r="N18" s="149"/>
      <c r="O18" s="152">
        <f>SUBTOTAL(3,O19:O20)</f>
        <v>2</v>
      </c>
      <c r="P18" s="149"/>
      <c r="Q18" s="149"/>
      <c r="R18" s="59"/>
      <c r="S18" s="59"/>
      <c r="T18" s="59"/>
    </row>
    <row r="19" spans="1:20" outlineLevel="2">
      <c r="A19" s="37" t="s">
        <v>29</v>
      </c>
      <c r="B19" s="37">
        <v>8</v>
      </c>
      <c r="C19" s="37">
        <v>9</v>
      </c>
      <c r="D19" s="59" t="s">
        <v>2126</v>
      </c>
      <c r="E19" s="37">
        <v>3959325</v>
      </c>
      <c r="F19" s="37" t="s">
        <v>52</v>
      </c>
      <c r="G19" s="59" t="s">
        <v>2127</v>
      </c>
      <c r="H19" s="59" t="s">
        <v>2128</v>
      </c>
      <c r="I19" s="149">
        <v>0</v>
      </c>
      <c r="J19" s="149">
        <v>6</v>
      </c>
      <c r="K19" s="151" t="s">
        <v>2432</v>
      </c>
      <c r="L19" s="149">
        <v>15</v>
      </c>
      <c r="M19" s="150">
        <v>0.83489999999999998</v>
      </c>
      <c r="N19" s="149">
        <v>4</v>
      </c>
      <c r="O19" s="150">
        <v>0.114</v>
      </c>
      <c r="P19" s="149">
        <f t="shared" si="0"/>
        <v>19</v>
      </c>
      <c r="Q19" s="149">
        <f t="shared" si="1"/>
        <v>0.94889999999999997</v>
      </c>
      <c r="R19" s="59" t="s">
        <v>2130</v>
      </c>
      <c r="S19" s="59" t="s">
        <v>2126</v>
      </c>
      <c r="T19" s="59" t="s">
        <v>2131</v>
      </c>
    </row>
    <row r="20" spans="1:20" outlineLevel="2">
      <c r="A20" s="37" t="s">
        <v>29</v>
      </c>
      <c r="B20" s="37">
        <v>12</v>
      </c>
      <c r="C20" s="37">
        <v>9</v>
      </c>
      <c r="D20" s="59" t="s">
        <v>2126</v>
      </c>
      <c r="E20" s="37">
        <v>3959325</v>
      </c>
      <c r="F20" s="37" t="s">
        <v>52</v>
      </c>
      <c r="G20" s="59" t="s">
        <v>2127</v>
      </c>
      <c r="H20" s="59" t="s">
        <v>2128</v>
      </c>
      <c r="I20" s="149">
        <v>0</v>
      </c>
      <c r="J20" s="149">
        <v>1</v>
      </c>
      <c r="K20" s="151" t="s">
        <v>2129</v>
      </c>
      <c r="L20" s="149">
        <v>13</v>
      </c>
      <c r="M20" s="150">
        <v>1.2132000000000001</v>
      </c>
      <c r="N20" s="149">
        <v>4</v>
      </c>
      <c r="O20" s="150">
        <v>0.152</v>
      </c>
      <c r="P20" s="149">
        <f t="shared" si="0"/>
        <v>17</v>
      </c>
      <c r="Q20" s="149">
        <f t="shared" si="1"/>
        <v>1.3652</v>
      </c>
      <c r="R20" s="59" t="s">
        <v>2130</v>
      </c>
      <c r="S20" s="59" t="s">
        <v>2126</v>
      </c>
      <c r="T20" s="59" t="s">
        <v>2131</v>
      </c>
    </row>
  </sheetData>
  <pageMargins left="0" right="0" top="0.78740157480314965" bottom="0.78740157480314965"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dimension ref="A1:Z10"/>
  <sheetViews>
    <sheetView workbookViewId="0">
      <selection activeCell="B11" sqref="B11"/>
    </sheetView>
  </sheetViews>
  <sheetFormatPr defaultRowHeight="15"/>
  <cols>
    <col min="1" max="1" width="4.42578125" customWidth="1"/>
    <col min="2" max="2" width="6.28515625" customWidth="1"/>
    <col min="3" max="3" width="4.28515625" customWidth="1"/>
    <col min="4" max="4" width="17.140625" customWidth="1"/>
    <col min="6" max="6" width="5.42578125" customWidth="1"/>
    <col min="8" max="8" width="7.5703125" customWidth="1"/>
    <col min="9" max="9" width="6.28515625" customWidth="1"/>
    <col min="10" max="10" width="7.28515625" customWidth="1"/>
    <col min="11" max="11" width="6.5703125" customWidth="1"/>
    <col min="12" max="12" width="6.7109375" customWidth="1"/>
    <col min="13" max="13" width="8.7109375" customWidth="1"/>
    <col min="14" max="14" width="6.42578125" customWidth="1"/>
    <col min="15" max="15" width="7.28515625" customWidth="1"/>
    <col min="16" max="16" width="6.42578125" customWidth="1"/>
    <col min="17" max="17" width="5.7109375" customWidth="1"/>
    <col min="18" max="18" width="32.5703125" customWidth="1"/>
  </cols>
  <sheetData>
    <row r="1" spans="1:26" ht="80.25" customHeight="1">
      <c r="A1" s="12" t="s">
        <v>0</v>
      </c>
      <c r="B1" s="13" t="s">
        <v>1</v>
      </c>
      <c r="C1" s="13" t="s">
        <v>2</v>
      </c>
      <c r="D1" s="123" t="s">
        <v>3</v>
      </c>
      <c r="E1" s="13" t="s">
        <v>4</v>
      </c>
      <c r="F1" s="13" t="s">
        <v>5</v>
      </c>
      <c r="G1" s="13" t="s">
        <v>6</v>
      </c>
      <c r="H1" s="13" t="s">
        <v>7</v>
      </c>
      <c r="I1" s="13" t="s">
        <v>8</v>
      </c>
      <c r="J1" s="13" t="s">
        <v>9</v>
      </c>
      <c r="K1" s="13" t="s">
        <v>10</v>
      </c>
      <c r="L1" s="13" t="s">
        <v>11</v>
      </c>
      <c r="M1" s="13" t="s">
        <v>12</v>
      </c>
      <c r="N1" s="13" t="s">
        <v>13</v>
      </c>
      <c r="O1" s="13" t="s">
        <v>14</v>
      </c>
      <c r="P1" s="15" t="s">
        <v>15</v>
      </c>
      <c r="Q1" s="15" t="s">
        <v>16</v>
      </c>
      <c r="R1" s="126" t="s">
        <v>2662</v>
      </c>
      <c r="S1" s="126" t="s">
        <v>18</v>
      </c>
      <c r="T1" s="113" t="s">
        <v>19</v>
      </c>
      <c r="U1" s="126" t="s">
        <v>20</v>
      </c>
      <c r="V1" s="96" t="s">
        <v>21</v>
      </c>
      <c r="W1" s="15" t="s">
        <v>22</v>
      </c>
      <c r="X1" s="122" t="s">
        <v>23</v>
      </c>
      <c r="Y1" s="113" t="s">
        <v>24</v>
      </c>
      <c r="Z1" s="126" t="s">
        <v>25</v>
      </c>
    </row>
    <row r="2" spans="1:26">
      <c r="A2" s="5" t="s">
        <v>741</v>
      </c>
      <c r="B2" s="5">
        <v>0</v>
      </c>
      <c r="C2" s="5">
        <v>7</v>
      </c>
      <c r="D2" s="181" t="s">
        <v>1821</v>
      </c>
      <c r="E2" s="92">
        <v>6102115</v>
      </c>
      <c r="F2" s="5" t="s">
        <v>29</v>
      </c>
      <c r="G2" s="202" t="s">
        <v>2717</v>
      </c>
      <c r="H2" s="202" t="s">
        <v>2718</v>
      </c>
      <c r="I2" s="203">
        <v>0</v>
      </c>
      <c r="J2" s="203">
        <v>30</v>
      </c>
      <c r="K2" s="203"/>
      <c r="L2" s="203">
        <v>2</v>
      </c>
      <c r="M2" s="203">
        <v>2</v>
      </c>
      <c r="N2" s="203">
        <v>5</v>
      </c>
      <c r="O2" s="203">
        <v>0.6</v>
      </c>
      <c r="P2" s="204">
        <f>L2+N2</f>
        <v>7</v>
      </c>
      <c r="Q2" s="205">
        <f>SUM(M2,O2)</f>
        <v>2.6</v>
      </c>
      <c r="R2" s="181" t="s">
        <v>2719</v>
      </c>
      <c r="S2" s="202" t="s">
        <v>2720</v>
      </c>
      <c r="T2" s="202" t="s">
        <v>2062</v>
      </c>
      <c r="U2" s="92" t="s">
        <v>2721</v>
      </c>
      <c r="V2" s="182">
        <v>41699</v>
      </c>
      <c r="X2" s="206">
        <v>777782074</v>
      </c>
      <c r="Y2" s="60"/>
      <c r="Z2" s="60"/>
    </row>
    <row r="3" spans="1:26">
      <c r="A3" s="5" t="s">
        <v>741</v>
      </c>
      <c r="B3" s="5">
        <v>0</v>
      </c>
      <c r="C3" s="5">
        <v>3</v>
      </c>
      <c r="D3" s="181" t="s">
        <v>215</v>
      </c>
      <c r="E3" s="92">
        <v>4731436</v>
      </c>
      <c r="F3" s="5" t="s">
        <v>29</v>
      </c>
      <c r="G3" s="60" t="s">
        <v>2722</v>
      </c>
      <c r="H3" s="31" t="s">
        <v>153</v>
      </c>
      <c r="I3" s="203">
        <v>0</v>
      </c>
      <c r="J3" s="203">
        <v>1</v>
      </c>
      <c r="K3" s="203"/>
      <c r="L3" s="203">
        <v>2</v>
      </c>
      <c r="M3" s="203">
        <v>0.2</v>
      </c>
      <c r="N3" s="203">
        <v>5</v>
      </c>
      <c r="O3" s="203">
        <v>0.05</v>
      </c>
      <c r="P3" s="204">
        <f t="shared" ref="P3:P4" si="0">L3+N3</f>
        <v>7</v>
      </c>
      <c r="Q3" s="205">
        <f t="shared" ref="Q3:Q4" si="1">SUM(M3,O3)</f>
        <v>0.25</v>
      </c>
      <c r="R3" s="181" t="s">
        <v>2723</v>
      </c>
      <c r="S3" s="181" t="s">
        <v>1361</v>
      </c>
      <c r="T3" s="181" t="s">
        <v>2724</v>
      </c>
      <c r="U3" s="92" t="s">
        <v>2725</v>
      </c>
      <c r="V3" s="182">
        <v>41883</v>
      </c>
      <c r="X3" s="207">
        <v>603175830</v>
      </c>
      <c r="Y3" s="60" t="s">
        <v>2726</v>
      </c>
      <c r="Z3" s="60"/>
    </row>
    <row r="4" spans="1:26">
      <c r="A4" s="5" t="s">
        <v>741</v>
      </c>
      <c r="B4" s="5">
        <v>0</v>
      </c>
      <c r="C4" s="5">
        <v>1</v>
      </c>
      <c r="D4" s="181" t="s">
        <v>2727</v>
      </c>
      <c r="E4" s="92">
        <v>7256389</v>
      </c>
      <c r="F4" s="5" t="s">
        <v>106</v>
      </c>
      <c r="G4" s="60" t="s">
        <v>2728</v>
      </c>
      <c r="H4" s="31" t="s">
        <v>144</v>
      </c>
      <c r="I4" s="203">
        <v>9</v>
      </c>
      <c r="J4" s="203"/>
      <c r="K4" s="203"/>
      <c r="L4" s="203">
        <v>4</v>
      </c>
      <c r="M4" s="203">
        <v>4</v>
      </c>
      <c r="N4" s="203"/>
      <c r="O4" s="203"/>
      <c r="P4" s="204">
        <f t="shared" si="0"/>
        <v>4</v>
      </c>
      <c r="Q4" s="205">
        <f t="shared" si="1"/>
        <v>4</v>
      </c>
      <c r="R4" s="181" t="s">
        <v>2729</v>
      </c>
      <c r="S4" s="181" t="s">
        <v>1744</v>
      </c>
      <c r="T4" s="181" t="s">
        <v>2730</v>
      </c>
      <c r="U4" s="92" t="s">
        <v>2731</v>
      </c>
      <c r="V4" s="182">
        <v>41852</v>
      </c>
      <c r="X4" s="207">
        <v>412555104</v>
      </c>
      <c r="Y4" s="60" t="s">
        <v>164</v>
      </c>
      <c r="Z4" s="60"/>
    </row>
    <row r="5" spans="1:26">
      <c r="A5" s="5" t="s">
        <v>741</v>
      </c>
      <c r="B5" s="5">
        <v>0</v>
      </c>
      <c r="C5" s="5">
        <v>8</v>
      </c>
      <c r="D5" s="181" t="s">
        <v>1783</v>
      </c>
      <c r="E5" s="92">
        <v>7212518</v>
      </c>
      <c r="F5" s="82" t="s">
        <v>52</v>
      </c>
      <c r="G5" s="202" t="s">
        <v>2732</v>
      </c>
      <c r="H5" s="202" t="s">
        <v>2694</v>
      </c>
      <c r="I5" s="210">
        <v>0</v>
      </c>
      <c r="J5" s="203">
        <v>3</v>
      </c>
      <c r="K5" s="203">
        <v>0</v>
      </c>
      <c r="L5" s="203">
        <v>7</v>
      </c>
      <c r="M5" s="203">
        <v>5.0999999999999996</v>
      </c>
      <c r="N5" s="203">
        <v>7</v>
      </c>
      <c r="O5" s="203">
        <v>0.7</v>
      </c>
      <c r="P5" s="203">
        <f>L5+N5</f>
        <v>14</v>
      </c>
      <c r="Q5" s="209">
        <f>SUM(M5,O5)</f>
        <v>5.8</v>
      </c>
      <c r="R5" s="181" t="s">
        <v>2733</v>
      </c>
      <c r="S5" s="181" t="s">
        <v>2734</v>
      </c>
      <c r="T5" s="208" t="s">
        <v>2735</v>
      </c>
      <c r="U5" s="92" t="s">
        <v>2736</v>
      </c>
      <c r="V5" s="182">
        <v>41730</v>
      </c>
      <c r="W5" s="207"/>
      <c r="X5" s="6"/>
      <c r="Y5" s="202" t="s">
        <v>2737</v>
      </c>
      <c r="Z5" s="60"/>
    </row>
    <row r="6" spans="1:26">
      <c r="A6" s="5" t="s">
        <v>741</v>
      </c>
      <c r="B6" s="5">
        <v>0</v>
      </c>
      <c r="C6" s="5">
        <v>3</v>
      </c>
      <c r="D6" s="181" t="s">
        <v>2738</v>
      </c>
      <c r="E6" s="92">
        <v>9275906</v>
      </c>
      <c r="F6" s="5" t="s">
        <v>31</v>
      </c>
      <c r="G6" s="60" t="s">
        <v>411</v>
      </c>
      <c r="H6" s="202" t="s">
        <v>2739</v>
      </c>
      <c r="I6" s="203">
        <v>0</v>
      </c>
      <c r="J6" s="203">
        <v>1</v>
      </c>
      <c r="K6" s="203">
        <v>0</v>
      </c>
      <c r="L6" s="203">
        <v>1</v>
      </c>
      <c r="M6" s="203">
        <v>0.5</v>
      </c>
      <c r="N6" s="203">
        <v>1</v>
      </c>
      <c r="O6" s="203">
        <v>0.3</v>
      </c>
      <c r="P6" s="203">
        <f>SUM(M6,O6)</f>
        <v>0.8</v>
      </c>
      <c r="Q6" s="211">
        <f t="shared" ref="Q6" si="2">SUM(M6,O6)</f>
        <v>0.8</v>
      </c>
      <c r="R6" s="181" t="s">
        <v>34</v>
      </c>
      <c r="S6" s="181" t="s">
        <v>454</v>
      </c>
      <c r="T6" s="181" t="s">
        <v>2740</v>
      </c>
      <c r="U6" s="92" t="s">
        <v>2741</v>
      </c>
      <c r="V6" s="182">
        <v>41893</v>
      </c>
      <c r="W6" s="207"/>
      <c r="X6" s="6"/>
      <c r="Y6" s="60" t="s">
        <v>2742</v>
      </c>
      <c r="Z6" s="60"/>
    </row>
    <row r="7" spans="1:26">
      <c r="A7" s="5"/>
      <c r="B7" s="5"/>
      <c r="C7" s="5"/>
      <c r="D7" s="60"/>
      <c r="E7" s="5"/>
      <c r="F7" s="5"/>
      <c r="G7" s="60"/>
      <c r="H7" s="60"/>
      <c r="I7" s="5"/>
      <c r="J7" s="5"/>
      <c r="K7" s="5"/>
      <c r="L7" s="5"/>
      <c r="M7" s="5"/>
      <c r="N7" s="5"/>
      <c r="O7" s="5"/>
      <c r="P7" s="5"/>
      <c r="Q7" s="5"/>
      <c r="R7" s="60"/>
      <c r="S7" s="60"/>
      <c r="T7" s="60"/>
      <c r="U7" s="60"/>
      <c r="V7" s="101"/>
      <c r="X7" s="6"/>
      <c r="Y7" s="60"/>
      <c r="Z7" s="60"/>
    </row>
    <row r="10" spans="1:26">
      <c r="B10" t="s">
        <v>2754</v>
      </c>
    </row>
  </sheetData>
  <pageMargins left="0" right="0"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O659"/>
  <sheetViews>
    <sheetView tabSelected="1" topLeftCell="A352" zoomScaleNormal="100" zoomScalePageLayoutView="70" workbookViewId="0">
      <selection activeCell="M656" sqref="M656"/>
    </sheetView>
  </sheetViews>
  <sheetFormatPr defaultRowHeight="15"/>
  <cols>
    <col min="1" max="1" width="4.42578125" customWidth="1"/>
    <col min="2" max="2" width="29.28515625" customWidth="1"/>
    <col min="3" max="3" width="7.28515625" style="230" customWidth="1"/>
    <col min="4" max="4" width="17.28515625" style="206" customWidth="1"/>
    <col min="5" max="5" width="6.85546875" customWidth="1"/>
    <col min="6" max="6" width="16.5703125" style="206" customWidth="1"/>
    <col min="7" max="7" width="15.7109375" style="206" customWidth="1"/>
    <col min="8" max="8" width="5.28515625" customWidth="1"/>
    <col min="9" max="9" width="6.85546875" customWidth="1"/>
    <col min="10" max="10" width="5.140625" customWidth="1"/>
    <col min="11" max="11" width="6" customWidth="1"/>
    <col min="12" max="12" width="5.7109375" customWidth="1"/>
    <col min="13" max="14" width="6" customWidth="1"/>
    <col min="15" max="15" width="6" style="227" customWidth="1"/>
  </cols>
  <sheetData>
    <row r="1" spans="1:15" ht="30.75" customHeight="1">
      <c r="D1" s="295"/>
      <c r="E1" s="295"/>
      <c r="F1" s="295"/>
      <c r="G1" s="295"/>
      <c r="H1" s="295"/>
      <c r="K1" s="297" t="s">
        <v>2779</v>
      </c>
      <c r="L1" s="297"/>
      <c r="M1" s="297"/>
      <c r="N1" s="297"/>
    </row>
    <row r="2" spans="1:15" ht="33.75" customHeight="1">
      <c r="B2" s="296" t="s">
        <v>2778</v>
      </c>
      <c r="C2" s="296"/>
      <c r="D2" s="296"/>
      <c r="E2" s="296"/>
      <c r="F2" s="296"/>
      <c r="G2" s="296"/>
      <c r="H2" s="296"/>
      <c r="I2" s="296"/>
      <c r="J2" s="296"/>
      <c r="K2" s="296"/>
      <c r="L2" s="296"/>
      <c r="M2" s="296"/>
      <c r="N2" s="296"/>
    </row>
    <row r="4" spans="1:15">
      <c r="A4" s="298" t="s">
        <v>2756</v>
      </c>
      <c r="B4" s="299"/>
      <c r="C4" s="300" t="s">
        <v>2757</v>
      </c>
      <c r="D4" s="301"/>
      <c r="E4" s="301"/>
      <c r="F4" s="301"/>
      <c r="G4" s="301"/>
      <c r="H4" s="301"/>
      <c r="I4" s="302"/>
      <c r="J4" s="303" t="s">
        <v>2776</v>
      </c>
      <c r="K4" s="303"/>
      <c r="L4" s="303"/>
      <c r="M4" s="303"/>
      <c r="N4" s="303"/>
      <c r="O4" s="303"/>
    </row>
    <row r="5" spans="1:15" ht="26.25" customHeight="1">
      <c r="A5" s="290" t="s">
        <v>2758</v>
      </c>
      <c r="B5" s="291" t="s">
        <v>2759</v>
      </c>
      <c r="C5" s="292" t="s">
        <v>2760</v>
      </c>
      <c r="D5" s="289" t="s">
        <v>2761</v>
      </c>
      <c r="E5" s="294" t="s">
        <v>2762</v>
      </c>
      <c r="F5" s="289" t="s">
        <v>2763</v>
      </c>
      <c r="G5" s="289" t="s">
        <v>2764</v>
      </c>
      <c r="H5" s="304" t="s">
        <v>2765</v>
      </c>
      <c r="I5" s="304"/>
      <c r="J5" s="305" t="s">
        <v>2777</v>
      </c>
      <c r="K5" s="305"/>
      <c r="L5" s="305" t="s">
        <v>2766</v>
      </c>
      <c r="M5" s="305"/>
      <c r="N5" s="305" t="s">
        <v>2767</v>
      </c>
      <c r="O5" s="305"/>
    </row>
    <row r="6" spans="1:15" ht="24.75">
      <c r="A6" s="290"/>
      <c r="B6" s="291"/>
      <c r="C6" s="293"/>
      <c r="D6" s="289"/>
      <c r="E6" s="294"/>
      <c r="F6" s="289"/>
      <c r="G6" s="289"/>
      <c r="H6" s="218" t="s">
        <v>2771</v>
      </c>
      <c r="I6" s="225" t="s">
        <v>2768</v>
      </c>
      <c r="J6" s="219" t="s">
        <v>2769</v>
      </c>
      <c r="K6" s="219" t="s">
        <v>2770</v>
      </c>
      <c r="L6" s="219" t="s">
        <v>2769</v>
      </c>
      <c r="M6" s="219" t="s">
        <v>2770</v>
      </c>
      <c r="N6" s="219" t="s">
        <v>2769</v>
      </c>
      <c r="O6" s="226" t="s">
        <v>2770</v>
      </c>
    </row>
    <row r="7" spans="1:15" ht="112.5">
      <c r="A7" s="231">
        <v>1</v>
      </c>
      <c r="B7" s="232" t="s">
        <v>1194</v>
      </c>
      <c r="C7" s="231">
        <v>3811243</v>
      </c>
      <c r="D7" s="232" t="s">
        <v>1752</v>
      </c>
      <c r="E7" s="231" t="s">
        <v>106</v>
      </c>
      <c r="F7" s="233" t="s">
        <v>1750</v>
      </c>
      <c r="G7" s="233" t="s">
        <v>1758</v>
      </c>
      <c r="H7" s="234">
        <v>29</v>
      </c>
      <c r="I7" s="234"/>
      <c r="J7" s="234">
        <v>8</v>
      </c>
      <c r="K7" s="235">
        <v>5.7</v>
      </c>
      <c r="L7" s="234">
        <v>14</v>
      </c>
      <c r="M7" s="235">
        <v>1.02</v>
      </c>
      <c r="N7" s="240">
        <f t="shared" ref="N7:N70" si="0">SUM(J7,L7)</f>
        <v>22</v>
      </c>
      <c r="O7" s="241">
        <f t="shared" ref="O7:O70" si="1">SUM(K7,M7)</f>
        <v>6.7200000000000006</v>
      </c>
    </row>
    <row r="8" spans="1:15" ht="24">
      <c r="A8" s="231">
        <v>1</v>
      </c>
      <c r="B8" s="232" t="s">
        <v>1194</v>
      </c>
      <c r="C8" s="231">
        <v>6412450</v>
      </c>
      <c r="D8" s="232" t="s">
        <v>1752</v>
      </c>
      <c r="E8" s="231" t="s">
        <v>106</v>
      </c>
      <c r="F8" s="233" t="s">
        <v>1750</v>
      </c>
      <c r="G8" s="233" t="s">
        <v>1751</v>
      </c>
      <c r="H8" s="234">
        <v>4</v>
      </c>
      <c r="I8" s="234"/>
      <c r="J8" s="234">
        <v>5</v>
      </c>
      <c r="K8" s="235">
        <v>0.8</v>
      </c>
      <c r="L8" s="234">
        <v>13</v>
      </c>
      <c r="M8" s="235">
        <v>0.17</v>
      </c>
      <c r="N8" s="240">
        <f t="shared" si="0"/>
        <v>18</v>
      </c>
      <c r="O8" s="241">
        <f t="shared" si="1"/>
        <v>0.97000000000000008</v>
      </c>
    </row>
    <row r="9" spans="1:15" ht="135">
      <c r="A9" s="236">
        <v>1</v>
      </c>
      <c r="B9" s="237" t="s">
        <v>136</v>
      </c>
      <c r="C9" s="236">
        <v>4467601</v>
      </c>
      <c r="D9" s="237" t="s">
        <v>131</v>
      </c>
      <c r="E9" s="236" t="s">
        <v>29</v>
      </c>
      <c r="F9" s="238" t="s">
        <v>137</v>
      </c>
      <c r="G9" s="238" t="s">
        <v>129</v>
      </c>
      <c r="H9" s="239">
        <v>0</v>
      </c>
      <c r="I9" s="239">
        <v>2</v>
      </c>
      <c r="J9" s="240">
        <v>7</v>
      </c>
      <c r="K9" s="241">
        <v>4.63</v>
      </c>
      <c r="L9" s="240">
        <v>3</v>
      </c>
      <c r="M9" s="241">
        <v>0.52500000000000002</v>
      </c>
      <c r="N9" s="240">
        <f t="shared" si="0"/>
        <v>10</v>
      </c>
      <c r="O9" s="241">
        <f t="shared" si="1"/>
        <v>5.1550000000000002</v>
      </c>
    </row>
    <row r="10" spans="1:15" ht="56.25">
      <c r="A10" s="231">
        <v>1</v>
      </c>
      <c r="B10" s="232" t="s">
        <v>142</v>
      </c>
      <c r="C10" s="231">
        <v>5387786</v>
      </c>
      <c r="D10" s="232" t="s">
        <v>146</v>
      </c>
      <c r="E10" s="231" t="s">
        <v>29</v>
      </c>
      <c r="F10" s="233" t="s">
        <v>143</v>
      </c>
      <c r="G10" s="233" t="s">
        <v>144</v>
      </c>
      <c r="H10" s="234">
        <v>0</v>
      </c>
      <c r="I10" s="234">
        <v>3</v>
      </c>
      <c r="J10" s="234">
        <v>5</v>
      </c>
      <c r="K10" s="235">
        <v>3.5</v>
      </c>
      <c r="L10" s="234">
        <v>17</v>
      </c>
      <c r="M10" s="235">
        <v>0.87</v>
      </c>
      <c r="N10" s="240">
        <f t="shared" si="0"/>
        <v>22</v>
      </c>
      <c r="O10" s="241">
        <f t="shared" si="1"/>
        <v>4.37</v>
      </c>
    </row>
    <row r="11" spans="1:15" ht="45">
      <c r="A11" s="236">
        <v>1</v>
      </c>
      <c r="B11" s="237" t="s">
        <v>142</v>
      </c>
      <c r="C11" s="236">
        <v>1542857</v>
      </c>
      <c r="D11" s="237" t="s">
        <v>155</v>
      </c>
      <c r="E11" s="236" t="s">
        <v>106</v>
      </c>
      <c r="F11" s="238" t="s">
        <v>152</v>
      </c>
      <c r="G11" s="238" t="s">
        <v>153</v>
      </c>
      <c r="H11" s="239">
        <v>18</v>
      </c>
      <c r="I11" s="239"/>
      <c r="J11" s="240">
        <v>12</v>
      </c>
      <c r="K11" s="241">
        <v>11.1</v>
      </c>
      <c r="L11" s="240">
        <v>19</v>
      </c>
      <c r="M11" s="241">
        <v>6.78</v>
      </c>
      <c r="N11" s="240">
        <f t="shared" si="0"/>
        <v>31</v>
      </c>
      <c r="O11" s="241">
        <f t="shared" si="1"/>
        <v>17.88</v>
      </c>
    </row>
    <row r="12" spans="1:15" ht="45">
      <c r="A12" s="236">
        <v>1</v>
      </c>
      <c r="B12" s="237" t="s">
        <v>169</v>
      </c>
      <c r="C12" s="236">
        <v>2833408</v>
      </c>
      <c r="D12" s="237" t="s">
        <v>155</v>
      </c>
      <c r="E12" s="231" t="s">
        <v>106</v>
      </c>
      <c r="F12" s="238" t="s">
        <v>159</v>
      </c>
      <c r="G12" s="238" t="s">
        <v>160</v>
      </c>
      <c r="H12" s="240">
        <v>54</v>
      </c>
      <c r="I12" s="240"/>
      <c r="J12" s="240">
        <v>26</v>
      </c>
      <c r="K12" s="241">
        <v>23.65</v>
      </c>
      <c r="L12" s="240">
        <v>14</v>
      </c>
      <c r="M12" s="241">
        <v>12</v>
      </c>
      <c r="N12" s="240">
        <f t="shared" si="0"/>
        <v>40</v>
      </c>
      <c r="O12" s="241">
        <f t="shared" si="1"/>
        <v>35.65</v>
      </c>
    </row>
    <row r="13" spans="1:15" ht="45">
      <c r="A13" s="236">
        <v>1</v>
      </c>
      <c r="B13" s="242" t="s">
        <v>158</v>
      </c>
      <c r="C13" s="236">
        <v>8791049</v>
      </c>
      <c r="D13" s="237" t="s">
        <v>155</v>
      </c>
      <c r="E13" s="243" t="s">
        <v>106</v>
      </c>
      <c r="F13" s="238" t="s">
        <v>159</v>
      </c>
      <c r="G13" s="238" t="s">
        <v>160</v>
      </c>
      <c r="H13" s="239">
        <v>48</v>
      </c>
      <c r="I13" s="239"/>
      <c r="J13" s="240">
        <v>17</v>
      </c>
      <c r="K13" s="241">
        <v>17</v>
      </c>
      <c r="L13" s="240">
        <v>10</v>
      </c>
      <c r="M13" s="241">
        <v>10</v>
      </c>
      <c r="N13" s="240">
        <f t="shared" si="0"/>
        <v>27</v>
      </c>
      <c r="O13" s="241">
        <f t="shared" si="1"/>
        <v>27</v>
      </c>
    </row>
    <row r="14" spans="1:15" ht="45">
      <c r="A14" s="236">
        <v>1</v>
      </c>
      <c r="B14" s="242" t="s">
        <v>166</v>
      </c>
      <c r="C14" s="236">
        <v>3899971</v>
      </c>
      <c r="D14" s="237" t="s">
        <v>155</v>
      </c>
      <c r="E14" s="243" t="s">
        <v>106</v>
      </c>
      <c r="F14" s="238" t="s">
        <v>159</v>
      </c>
      <c r="G14" s="238" t="s">
        <v>160</v>
      </c>
      <c r="H14" s="239">
        <v>48</v>
      </c>
      <c r="I14" s="239"/>
      <c r="J14" s="240">
        <v>16</v>
      </c>
      <c r="K14" s="241">
        <v>16.100000000000001</v>
      </c>
      <c r="L14" s="240">
        <v>13</v>
      </c>
      <c r="M14" s="241">
        <v>13</v>
      </c>
      <c r="N14" s="240">
        <f t="shared" si="0"/>
        <v>29</v>
      </c>
      <c r="O14" s="241">
        <f t="shared" si="1"/>
        <v>29.1</v>
      </c>
    </row>
    <row r="15" spans="1:15" ht="33.75">
      <c r="A15" s="236">
        <v>1</v>
      </c>
      <c r="B15" s="237" t="s">
        <v>174</v>
      </c>
      <c r="C15" s="236">
        <v>2682796</v>
      </c>
      <c r="D15" s="237" t="s">
        <v>176</v>
      </c>
      <c r="E15" s="236" t="s">
        <v>106</v>
      </c>
      <c r="F15" s="238" t="s">
        <v>175</v>
      </c>
      <c r="G15" s="238" t="s">
        <v>129</v>
      </c>
      <c r="H15" s="239">
        <v>65</v>
      </c>
      <c r="I15" s="239"/>
      <c r="J15" s="240">
        <v>26</v>
      </c>
      <c r="K15" s="241">
        <v>24.51</v>
      </c>
      <c r="L15" s="240">
        <v>32</v>
      </c>
      <c r="M15" s="241">
        <v>17.89</v>
      </c>
      <c r="N15" s="240">
        <f t="shared" si="0"/>
        <v>58</v>
      </c>
      <c r="O15" s="241">
        <f t="shared" si="1"/>
        <v>42.400000000000006</v>
      </c>
    </row>
    <row r="16" spans="1:15" ht="33.75">
      <c r="A16" s="236">
        <v>1</v>
      </c>
      <c r="B16" s="237" t="s">
        <v>169</v>
      </c>
      <c r="C16" s="236">
        <v>6837343</v>
      </c>
      <c r="D16" s="237" t="s">
        <v>176</v>
      </c>
      <c r="E16" s="231" t="s">
        <v>106</v>
      </c>
      <c r="F16" s="238" t="s">
        <v>175</v>
      </c>
      <c r="G16" s="238" t="s">
        <v>129</v>
      </c>
      <c r="H16" s="240">
        <v>4</v>
      </c>
      <c r="I16" s="240"/>
      <c r="J16" s="240">
        <v>18</v>
      </c>
      <c r="K16" s="241">
        <v>1.45</v>
      </c>
      <c r="L16" s="240">
        <v>14</v>
      </c>
      <c r="M16" s="241">
        <v>1</v>
      </c>
      <c r="N16" s="240">
        <f t="shared" si="0"/>
        <v>32</v>
      </c>
      <c r="O16" s="241">
        <f t="shared" si="1"/>
        <v>2.4500000000000002</v>
      </c>
    </row>
    <row r="17" spans="1:15" ht="33.75">
      <c r="A17" s="236">
        <v>1</v>
      </c>
      <c r="B17" s="237" t="s">
        <v>91</v>
      </c>
      <c r="C17" s="236">
        <v>4578763</v>
      </c>
      <c r="D17" s="237" t="s">
        <v>176</v>
      </c>
      <c r="E17" s="236" t="s">
        <v>106</v>
      </c>
      <c r="F17" s="238" t="s">
        <v>175</v>
      </c>
      <c r="G17" s="238" t="s">
        <v>129</v>
      </c>
      <c r="H17" s="239">
        <v>68</v>
      </c>
      <c r="I17" s="239"/>
      <c r="J17" s="240">
        <v>18</v>
      </c>
      <c r="K17" s="241">
        <v>17.88</v>
      </c>
      <c r="L17" s="240">
        <v>16</v>
      </c>
      <c r="M17" s="241">
        <v>15.45</v>
      </c>
      <c r="N17" s="240">
        <f t="shared" si="0"/>
        <v>34</v>
      </c>
      <c r="O17" s="241">
        <f t="shared" si="1"/>
        <v>33.33</v>
      </c>
    </row>
    <row r="18" spans="1:15" ht="33.75">
      <c r="A18" s="236">
        <v>1</v>
      </c>
      <c r="B18" s="237" t="s">
        <v>142</v>
      </c>
      <c r="C18" s="236">
        <v>9923023</v>
      </c>
      <c r="D18" s="237" t="s">
        <v>183</v>
      </c>
      <c r="E18" s="236" t="s">
        <v>106</v>
      </c>
      <c r="F18" s="238" t="s">
        <v>182</v>
      </c>
      <c r="G18" s="238" t="s">
        <v>129</v>
      </c>
      <c r="H18" s="239">
        <v>36</v>
      </c>
      <c r="I18" s="239"/>
      <c r="J18" s="240">
        <v>17</v>
      </c>
      <c r="K18" s="241">
        <v>14.49</v>
      </c>
      <c r="L18" s="240">
        <v>31</v>
      </c>
      <c r="M18" s="241">
        <v>10.53</v>
      </c>
      <c r="N18" s="240">
        <f t="shared" si="0"/>
        <v>48</v>
      </c>
      <c r="O18" s="241">
        <f t="shared" si="1"/>
        <v>25.02</v>
      </c>
    </row>
    <row r="19" spans="1:15" ht="67.5">
      <c r="A19" s="236">
        <v>1</v>
      </c>
      <c r="B19" s="237" t="s">
        <v>186</v>
      </c>
      <c r="C19" s="236">
        <v>7629312</v>
      </c>
      <c r="D19" s="237" t="s">
        <v>183</v>
      </c>
      <c r="E19" s="236" t="s">
        <v>106</v>
      </c>
      <c r="F19" s="238" t="s">
        <v>187</v>
      </c>
      <c r="G19" s="238" t="s">
        <v>44</v>
      </c>
      <c r="H19" s="239">
        <v>29</v>
      </c>
      <c r="I19" s="239"/>
      <c r="J19" s="240">
        <v>12</v>
      </c>
      <c r="K19" s="241">
        <v>6.75</v>
      </c>
      <c r="L19" s="240">
        <v>2</v>
      </c>
      <c r="M19" s="241">
        <v>0.3</v>
      </c>
      <c r="N19" s="240">
        <f t="shared" si="0"/>
        <v>14</v>
      </c>
      <c r="O19" s="241">
        <f t="shared" si="1"/>
        <v>7.05</v>
      </c>
    </row>
    <row r="20" spans="1:15" ht="67.5">
      <c r="A20" s="231">
        <v>1</v>
      </c>
      <c r="B20" s="232" t="s">
        <v>1194</v>
      </c>
      <c r="C20" s="231">
        <v>5463800</v>
      </c>
      <c r="D20" s="232" t="s">
        <v>1744</v>
      </c>
      <c r="E20" s="231" t="s">
        <v>106</v>
      </c>
      <c r="F20" s="233" t="s">
        <v>531</v>
      </c>
      <c r="G20" s="233" t="s">
        <v>153</v>
      </c>
      <c r="H20" s="234">
        <v>27</v>
      </c>
      <c r="I20" s="234"/>
      <c r="J20" s="234">
        <v>27</v>
      </c>
      <c r="K20" s="235">
        <v>21</v>
      </c>
      <c r="L20" s="234">
        <v>17</v>
      </c>
      <c r="M20" s="235">
        <v>2.59</v>
      </c>
      <c r="N20" s="240">
        <f t="shared" si="0"/>
        <v>44</v>
      </c>
      <c r="O20" s="241">
        <f t="shared" si="1"/>
        <v>23.59</v>
      </c>
    </row>
    <row r="21" spans="1:15" ht="36">
      <c r="A21" s="244">
        <v>1</v>
      </c>
      <c r="B21" s="245" t="s">
        <v>2727</v>
      </c>
      <c r="C21" s="236">
        <v>7256389</v>
      </c>
      <c r="D21" s="245" t="s">
        <v>2729</v>
      </c>
      <c r="E21" s="244" t="s">
        <v>106</v>
      </c>
      <c r="F21" s="246" t="s">
        <v>2728</v>
      </c>
      <c r="G21" s="233" t="s">
        <v>144</v>
      </c>
      <c r="H21" s="234">
        <v>9</v>
      </c>
      <c r="I21" s="234"/>
      <c r="J21" s="234">
        <v>4</v>
      </c>
      <c r="K21" s="235">
        <v>4</v>
      </c>
      <c r="L21" s="234"/>
      <c r="M21" s="235"/>
      <c r="N21" s="240">
        <f t="shared" si="0"/>
        <v>4</v>
      </c>
      <c r="O21" s="241">
        <f t="shared" si="1"/>
        <v>4</v>
      </c>
    </row>
    <row r="22" spans="1:15" ht="78.75">
      <c r="A22" s="231">
        <v>1</v>
      </c>
      <c r="B22" s="232" t="s">
        <v>1748</v>
      </c>
      <c r="C22" s="231">
        <v>5807228</v>
      </c>
      <c r="D22" s="232" t="s">
        <v>1744</v>
      </c>
      <c r="E22" s="231" t="s">
        <v>106</v>
      </c>
      <c r="F22" s="233" t="s">
        <v>1741</v>
      </c>
      <c r="G22" s="233" t="s">
        <v>93</v>
      </c>
      <c r="H22" s="234">
        <v>10</v>
      </c>
      <c r="I22" s="234"/>
      <c r="J22" s="234">
        <v>4</v>
      </c>
      <c r="K22" s="235">
        <v>4</v>
      </c>
      <c r="L22" s="234">
        <v>4</v>
      </c>
      <c r="M22" s="235">
        <v>0.4</v>
      </c>
      <c r="N22" s="240">
        <f t="shared" si="0"/>
        <v>8</v>
      </c>
      <c r="O22" s="241">
        <f t="shared" si="1"/>
        <v>4.4000000000000004</v>
      </c>
    </row>
    <row r="23" spans="1:15" ht="33.75">
      <c r="A23" s="231">
        <v>1</v>
      </c>
      <c r="B23" s="232" t="s">
        <v>1194</v>
      </c>
      <c r="C23" s="231">
        <v>7461655</v>
      </c>
      <c r="D23" s="232" t="s">
        <v>1762</v>
      </c>
      <c r="E23" s="231" t="s">
        <v>1761</v>
      </c>
      <c r="F23" s="233" t="s">
        <v>1195</v>
      </c>
      <c r="G23" s="233" t="s">
        <v>144</v>
      </c>
      <c r="H23" s="234">
        <v>0</v>
      </c>
      <c r="I23" s="234">
        <v>2</v>
      </c>
      <c r="J23" s="234">
        <v>6</v>
      </c>
      <c r="K23" s="235">
        <v>3</v>
      </c>
      <c r="L23" s="234">
        <v>15</v>
      </c>
      <c r="M23" s="235">
        <v>0.87</v>
      </c>
      <c r="N23" s="240">
        <f t="shared" si="0"/>
        <v>21</v>
      </c>
      <c r="O23" s="241">
        <f t="shared" si="1"/>
        <v>3.87</v>
      </c>
    </row>
    <row r="24" spans="1:15" ht="56.25">
      <c r="A24" s="231">
        <v>1</v>
      </c>
      <c r="B24" s="232" t="s">
        <v>1768</v>
      </c>
      <c r="C24" s="231">
        <v>8061366</v>
      </c>
      <c r="D24" s="232" t="s">
        <v>1767</v>
      </c>
      <c r="E24" s="231" t="s">
        <v>1761</v>
      </c>
      <c r="F24" s="233" t="s">
        <v>1750</v>
      </c>
      <c r="G24" s="233" t="s">
        <v>93</v>
      </c>
      <c r="H24" s="234">
        <v>0</v>
      </c>
      <c r="I24" s="234">
        <v>2</v>
      </c>
      <c r="J24" s="234">
        <v>3</v>
      </c>
      <c r="K24" s="235">
        <v>2.75</v>
      </c>
      <c r="L24" s="234">
        <v>4</v>
      </c>
      <c r="M24" s="235">
        <v>2.68</v>
      </c>
      <c r="N24" s="240">
        <f t="shared" si="0"/>
        <v>7</v>
      </c>
      <c r="O24" s="241">
        <f t="shared" si="1"/>
        <v>5.43</v>
      </c>
    </row>
    <row r="25" spans="1:15" ht="45">
      <c r="A25" s="231">
        <v>1</v>
      </c>
      <c r="B25" s="232" t="s">
        <v>186</v>
      </c>
      <c r="C25" s="231">
        <v>2472265</v>
      </c>
      <c r="D25" s="232" t="s">
        <v>1767</v>
      </c>
      <c r="E25" s="231" t="s">
        <v>1761</v>
      </c>
      <c r="F25" s="233" t="s">
        <v>1750</v>
      </c>
      <c r="G25" s="233" t="s">
        <v>153</v>
      </c>
      <c r="H25" s="234">
        <v>0</v>
      </c>
      <c r="I25" s="234">
        <v>1</v>
      </c>
      <c r="J25" s="234">
        <v>7</v>
      </c>
      <c r="K25" s="235">
        <v>1.5</v>
      </c>
      <c r="L25" s="234">
        <v>2</v>
      </c>
      <c r="M25" s="235">
        <v>0.3</v>
      </c>
      <c r="N25" s="240">
        <f t="shared" si="0"/>
        <v>9</v>
      </c>
      <c r="O25" s="241">
        <f t="shared" si="1"/>
        <v>1.8</v>
      </c>
    </row>
    <row r="26" spans="1:15" ht="67.5">
      <c r="A26" s="231">
        <v>1</v>
      </c>
      <c r="B26" s="232" t="s">
        <v>2158</v>
      </c>
      <c r="C26" s="231">
        <v>6343251</v>
      </c>
      <c r="D26" s="232" t="s">
        <v>2160</v>
      </c>
      <c r="E26" s="231" t="s">
        <v>29</v>
      </c>
      <c r="F26" s="233" t="s">
        <v>1391</v>
      </c>
      <c r="G26" s="233" t="s">
        <v>2121</v>
      </c>
      <c r="H26" s="234">
        <v>0</v>
      </c>
      <c r="I26" s="234">
        <v>2</v>
      </c>
      <c r="J26" s="234">
        <v>10</v>
      </c>
      <c r="K26" s="235">
        <v>2.593</v>
      </c>
      <c r="L26" s="234">
        <v>1</v>
      </c>
      <c r="M26" s="235">
        <v>1</v>
      </c>
      <c r="N26" s="240">
        <f t="shared" si="0"/>
        <v>11</v>
      </c>
      <c r="O26" s="241">
        <f t="shared" si="1"/>
        <v>3.593</v>
      </c>
    </row>
    <row r="27" spans="1:15" ht="45">
      <c r="A27" s="244">
        <v>1</v>
      </c>
      <c r="B27" s="247" t="s">
        <v>2661</v>
      </c>
      <c r="C27" s="244">
        <v>9082399</v>
      </c>
      <c r="D27" s="247" t="s">
        <v>2160</v>
      </c>
      <c r="E27" s="244" t="s">
        <v>29</v>
      </c>
      <c r="F27" s="246" t="s">
        <v>1391</v>
      </c>
      <c r="G27" s="246" t="s">
        <v>2166</v>
      </c>
      <c r="H27" s="240">
        <v>0</v>
      </c>
      <c r="I27" s="240">
        <v>2</v>
      </c>
      <c r="J27" s="240">
        <v>8</v>
      </c>
      <c r="K27" s="241">
        <v>2.0499999999999998</v>
      </c>
      <c r="L27" s="240">
        <v>3</v>
      </c>
      <c r="M27" s="241">
        <v>0.8</v>
      </c>
      <c r="N27" s="240">
        <f t="shared" si="0"/>
        <v>11</v>
      </c>
      <c r="O27" s="241">
        <f t="shared" si="1"/>
        <v>2.8499999999999996</v>
      </c>
    </row>
    <row r="28" spans="1:15" ht="45">
      <c r="A28" s="231">
        <v>1</v>
      </c>
      <c r="B28" s="232" t="s">
        <v>1194</v>
      </c>
      <c r="C28" s="231">
        <v>5093964</v>
      </c>
      <c r="D28" s="232" t="s">
        <v>1774</v>
      </c>
      <c r="E28" s="231" t="s">
        <v>29</v>
      </c>
      <c r="F28" s="233" t="s">
        <v>1750</v>
      </c>
      <c r="G28" s="233" t="s">
        <v>153</v>
      </c>
      <c r="H28" s="234">
        <v>8</v>
      </c>
      <c r="I28" s="234"/>
      <c r="J28" s="234">
        <v>7</v>
      </c>
      <c r="K28" s="235">
        <v>1.75</v>
      </c>
      <c r="L28" s="234">
        <v>14</v>
      </c>
      <c r="M28" s="235">
        <v>0.43</v>
      </c>
      <c r="N28" s="240">
        <f t="shared" si="0"/>
        <v>21</v>
      </c>
      <c r="O28" s="241">
        <f t="shared" si="1"/>
        <v>2.1800000000000002</v>
      </c>
    </row>
    <row r="29" spans="1:15" ht="78.75">
      <c r="A29" s="248">
        <v>1</v>
      </c>
      <c r="B29" s="249" t="s">
        <v>1202</v>
      </c>
      <c r="C29" s="248">
        <v>2234056</v>
      </c>
      <c r="D29" s="249" t="s">
        <v>1217</v>
      </c>
      <c r="E29" s="248" t="s">
        <v>29</v>
      </c>
      <c r="F29" s="250" t="s">
        <v>1059</v>
      </c>
      <c r="G29" s="250" t="s">
        <v>1203</v>
      </c>
      <c r="H29" s="234">
        <v>0</v>
      </c>
      <c r="I29" s="251">
        <v>1</v>
      </c>
      <c r="J29" s="251">
        <v>2</v>
      </c>
      <c r="K29" s="252">
        <v>1.3</v>
      </c>
      <c r="L29" s="251">
        <v>2</v>
      </c>
      <c r="M29" s="252">
        <v>1.075</v>
      </c>
      <c r="N29" s="240">
        <f t="shared" si="0"/>
        <v>4</v>
      </c>
      <c r="O29" s="241">
        <f t="shared" si="1"/>
        <v>2.375</v>
      </c>
    </row>
    <row r="30" spans="1:15" ht="45">
      <c r="A30" s="248">
        <v>1</v>
      </c>
      <c r="B30" s="249" t="s">
        <v>1194</v>
      </c>
      <c r="C30" s="248">
        <v>7392909</v>
      </c>
      <c r="D30" s="249" t="s">
        <v>1217</v>
      </c>
      <c r="E30" s="248" t="s">
        <v>29</v>
      </c>
      <c r="F30" s="250" t="s">
        <v>1195</v>
      </c>
      <c r="G30" s="250" t="s">
        <v>160</v>
      </c>
      <c r="H30" s="234">
        <v>0</v>
      </c>
      <c r="I30" s="251">
        <v>1</v>
      </c>
      <c r="J30" s="251">
        <v>4</v>
      </c>
      <c r="K30" s="252">
        <v>0.35</v>
      </c>
      <c r="L30" s="251">
        <v>13</v>
      </c>
      <c r="M30" s="252">
        <v>0.18</v>
      </c>
      <c r="N30" s="240">
        <f t="shared" si="0"/>
        <v>17</v>
      </c>
      <c r="O30" s="241">
        <f t="shared" si="1"/>
        <v>0.53</v>
      </c>
    </row>
    <row r="31" spans="1:15" ht="45">
      <c r="A31" s="248">
        <v>1</v>
      </c>
      <c r="B31" s="249" t="s">
        <v>1199</v>
      </c>
      <c r="C31" s="248">
        <v>9131484</v>
      </c>
      <c r="D31" s="249" t="s">
        <v>1217</v>
      </c>
      <c r="E31" s="248" t="s">
        <v>52</v>
      </c>
      <c r="F31" s="250" t="s">
        <v>182</v>
      </c>
      <c r="G31" s="250" t="s">
        <v>153</v>
      </c>
      <c r="H31" s="234">
        <v>0</v>
      </c>
      <c r="I31" s="251">
        <v>1</v>
      </c>
      <c r="J31" s="251">
        <v>2</v>
      </c>
      <c r="K31" s="252">
        <v>0.7</v>
      </c>
      <c r="L31" s="251">
        <v>1</v>
      </c>
      <c r="M31" s="252">
        <v>0.1</v>
      </c>
      <c r="N31" s="240">
        <f t="shared" si="0"/>
        <v>3</v>
      </c>
      <c r="O31" s="241">
        <f t="shared" si="1"/>
        <v>0.79999999999999993</v>
      </c>
    </row>
    <row r="32" spans="1:15" ht="67.5">
      <c r="A32" s="253">
        <v>1</v>
      </c>
      <c r="B32" s="249" t="s">
        <v>1207</v>
      </c>
      <c r="C32" s="248">
        <v>6511261</v>
      </c>
      <c r="D32" s="249" t="s">
        <v>1217</v>
      </c>
      <c r="E32" s="248" t="s">
        <v>29</v>
      </c>
      <c r="F32" s="250" t="s">
        <v>1208</v>
      </c>
      <c r="G32" s="250" t="s">
        <v>308</v>
      </c>
      <c r="H32" s="234">
        <v>0</v>
      </c>
      <c r="I32" s="234">
        <v>2</v>
      </c>
      <c r="J32" s="234">
        <v>4</v>
      </c>
      <c r="K32" s="235">
        <v>2.5</v>
      </c>
      <c r="L32" s="234">
        <v>2</v>
      </c>
      <c r="M32" s="235">
        <v>0.64</v>
      </c>
      <c r="N32" s="240">
        <f t="shared" si="0"/>
        <v>6</v>
      </c>
      <c r="O32" s="241">
        <f t="shared" si="1"/>
        <v>3.14</v>
      </c>
    </row>
    <row r="33" spans="1:15" ht="213.75">
      <c r="A33" s="248">
        <v>1</v>
      </c>
      <c r="B33" s="249" t="s">
        <v>74</v>
      </c>
      <c r="C33" s="248">
        <v>8454096</v>
      </c>
      <c r="D33" s="249" t="s">
        <v>1217</v>
      </c>
      <c r="E33" s="248" t="s">
        <v>52</v>
      </c>
      <c r="F33" s="250" t="s">
        <v>53</v>
      </c>
      <c r="G33" s="250" t="s">
        <v>93</v>
      </c>
      <c r="H33" s="234">
        <v>0</v>
      </c>
      <c r="I33" s="251">
        <v>1</v>
      </c>
      <c r="J33" s="251">
        <v>1</v>
      </c>
      <c r="K33" s="252">
        <v>0.1</v>
      </c>
      <c r="L33" s="251">
        <v>1</v>
      </c>
      <c r="M33" s="252">
        <v>0.1</v>
      </c>
      <c r="N33" s="240">
        <f t="shared" si="0"/>
        <v>2</v>
      </c>
      <c r="O33" s="241">
        <f t="shared" si="1"/>
        <v>0.2</v>
      </c>
    </row>
    <row r="34" spans="1:15" ht="24">
      <c r="A34" s="236">
        <v>1</v>
      </c>
      <c r="B34" s="237" t="s">
        <v>1210</v>
      </c>
      <c r="C34" s="236">
        <v>4963723</v>
      </c>
      <c r="D34" s="237" t="s">
        <v>1217</v>
      </c>
      <c r="E34" s="236" t="s">
        <v>29</v>
      </c>
      <c r="F34" s="238" t="s">
        <v>2639</v>
      </c>
      <c r="G34" s="238" t="s">
        <v>73</v>
      </c>
      <c r="H34" s="240" t="s">
        <v>1196</v>
      </c>
      <c r="I34" s="240">
        <v>2</v>
      </c>
      <c r="J34" s="240">
        <v>3</v>
      </c>
      <c r="K34" s="241">
        <v>2.5</v>
      </c>
      <c r="L34" s="240">
        <v>6</v>
      </c>
      <c r="M34" s="241">
        <v>1.4</v>
      </c>
      <c r="N34" s="240">
        <f t="shared" si="0"/>
        <v>9</v>
      </c>
      <c r="O34" s="241">
        <f t="shared" si="1"/>
        <v>3.9</v>
      </c>
    </row>
    <row r="35" spans="1:15" ht="202.5">
      <c r="A35" s="248">
        <v>1</v>
      </c>
      <c r="B35" s="249" t="s">
        <v>136</v>
      </c>
      <c r="C35" s="248">
        <v>5509784</v>
      </c>
      <c r="D35" s="249" t="s">
        <v>1217</v>
      </c>
      <c r="E35" s="248" t="s">
        <v>29</v>
      </c>
      <c r="F35" s="250" t="s">
        <v>1209</v>
      </c>
      <c r="G35" s="250" t="s">
        <v>308</v>
      </c>
      <c r="H35" s="234">
        <v>0</v>
      </c>
      <c r="I35" s="251">
        <v>2</v>
      </c>
      <c r="J35" s="251">
        <v>4</v>
      </c>
      <c r="K35" s="252">
        <v>3</v>
      </c>
      <c r="L35" s="251">
        <v>4</v>
      </c>
      <c r="M35" s="241">
        <v>0.52500000000000002</v>
      </c>
      <c r="N35" s="240">
        <f t="shared" si="0"/>
        <v>8</v>
      </c>
      <c r="O35" s="241">
        <f t="shared" si="1"/>
        <v>3.5249999999999999</v>
      </c>
    </row>
    <row r="36" spans="1:15" ht="112.5">
      <c r="A36" s="248">
        <v>1</v>
      </c>
      <c r="B36" s="249" t="s">
        <v>1200</v>
      </c>
      <c r="C36" s="248">
        <v>2702489</v>
      </c>
      <c r="D36" s="249" t="s">
        <v>1217</v>
      </c>
      <c r="E36" s="248" t="s">
        <v>29</v>
      </c>
      <c r="F36" s="250" t="s">
        <v>1201</v>
      </c>
      <c r="G36" s="250" t="s">
        <v>194</v>
      </c>
      <c r="H36" s="234">
        <v>0</v>
      </c>
      <c r="I36" s="251">
        <v>1</v>
      </c>
      <c r="J36" s="251">
        <v>5</v>
      </c>
      <c r="K36" s="252">
        <v>0.93</v>
      </c>
      <c r="L36" s="251">
        <v>3</v>
      </c>
      <c r="M36" s="252">
        <v>0.9</v>
      </c>
      <c r="N36" s="240">
        <f t="shared" si="0"/>
        <v>8</v>
      </c>
      <c r="O36" s="241">
        <f t="shared" si="1"/>
        <v>1.83</v>
      </c>
    </row>
    <row r="37" spans="1:15" ht="45">
      <c r="A37" s="244">
        <v>1</v>
      </c>
      <c r="B37" s="247" t="s">
        <v>1197</v>
      </c>
      <c r="C37" s="244">
        <v>5657843</v>
      </c>
      <c r="D37" s="247" t="s">
        <v>1217</v>
      </c>
      <c r="E37" s="244" t="s">
        <v>52</v>
      </c>
      <c r="F37" s="246" t="s">
        <v>1198</v>
      </c>
      <c r="G37" s="246" t="s">
        <v>44</v>
      </c>
      <c r="H37" s="240">
        <v>0</v>
      </c>
      <c r="I37" s="240">
        <v>1</v>
      </c>
      <c r="J37" s="240">
        <v>2</v>
      </c>
      <c r="K37" s="241">
        <v>0.5</v>
      </c>
      <c r="L37" s="240">
        <v>1</v>
      </c>
      <c r="M37" s="241">
        <v>0.1</v>
      </c>
      <c r="N37" s="240">
        <f t="shared" si="0"/>
        <v>3</v>
      </c>
      <c r="O37" s="241">
        <f t="shared" si="1"/>
        <v>0.6</v>
      </c>
    </row>
    <row r="38" spans="1:15" ht="180">
      <c r="A38" s="248">
        <v>1</v>
      </c>
      <c r="B38" s="249" t="s">
        <v>113</v>
      </c>
      <c r="C38" s="248">
        <v>8363222</v>
      </c>
      <c r="D38" s="249" t="s">
        <v>108</v>
      </c>
      <c r="E38" s="248" t="s">
        <v>106</v>
      </c>
      <c r="F38" s="250" t="s">
        <v>114</v>
      </c>
      <c r="G38" s="250" t="s">
        <v>93</v>
      </c>
      <c r="H38" s="251">
        <v>13</v>
      </c>
      <c r="I38" s="251"/>
      <c r="J38" s="251">
        <v>9</v>
      </c>
      <c r="K38" s="252">
        <v>7.5</v>
      </c>
      <c r="L38" s="251">
        <v>7</v>
      </c>
      <c r="M38" s="252">
        <v>6</v>
      </c>
      <c r="N38" s="240">
        <f t="shared" si="0"/>
        <v>16</v>
      </c>
      <c r="O38" s="241">
        <f t="shared" si="1"/>
        <v>13.5</v>
      </c>
    </row>
    <row r="39" spans="1:15" ht="45">
      <c r="A39" s="248">
        <v>1</v>
      </c>
      <c r="B39" s="249" t="s">
        <v>99</v>
      </c>
      <c r="C39" s="248">
        <v>3635249</v>
      </c>
      <c r="D39" s="249" t="s">
        <v>108</v>
      </c>
      <c r="E39" s="248" t="s">
        <v>29</v>
      </c>
      <c r="F39" s="250" t="s">
        <v>152</v>
      </c>
      <c r="G39" s="250" t="s">
        <v>2638</v>
      </c>
      <c r="H39" s="251">
        <v>0</v>
      </c>
      <c r="I39" s="251">
        <v>5</v>
      </c>
      <c r="J39" s="251">
        <v>3</v>
      </c>
      <c r="K39" s="252">
        <v>3</v>
      </c>
      <c r="L39" s="251">
        <v>2</v>
      </c>
      <c r="M39" s="252">
        <v>2</v>
      </c>
      <c r="N39" s="240">
        <f t="shared" si="0"/>
        <v>5</v>
      </c>
      <c r="O39" s="241">
        <f t="shared" si="1"/>
        <v>5</v>
      </c>
    </row>
    <row r="40" spans="1:15" ht="45">
      <c r="A40" s="248">
        <v>1</v>
      </c>
      <c r="B40" s="249" t="s">
        <v>99</v>
      </c>
      <c r="C40" s="248">
        <v>3635249</v>
      </c>
      <c r="D40" s="249" t="s">
        <v>108</v>
      </c>
      <c r="E40" s="248" t="s">
        <v>106</v>
      </c>
      <c r="F40" s="250" t="s">
        <v>152</v>
      </c>
      <c r="G40" s="250" t="s">
        <v>2638</v>
      </c>
      <c r="H40" s="251">
        <v>9</v>
      </c>
      <c r="I40" s="251"/>
      <c r="J40" s="251">
        <v>10</v>
      </c>
      <c r="K40" s="252">
        <v>10</v>
      </c>
      <c r="L40" s="251">
        <v>4</v>
      </c>
      <c r="M40" s="252">
        <v>4</v>
      </c>
      <c r="N40" s="240">
        <f t="shared" si="0"/>
        <v>14</v>
      </c>
      <c r="O40" s="241">
        <f t="shared" si="1"/>
        <v>14</v>
      </c>
    </row>
    <row r="41" spans="1:15" ht="45">
      <c r="A41" s="236">
        <v>1</v>
      </c>
      <c r="B41" s="237" t="s">
        <v>105</v>
      </c>
      <c r="C41" s="236">
        <v>3618024</v>
      </c>
      <c r="D41" s="237" t="s">
        <v>108</v>
      </c>
      <c r="E41" s="236" t="s">
        <v>106</v>
      </c>
      <c r="F41" s="238" t="s">
        <v>107</v>
      </c>
      <c r="G41" s="238" t="s">
        <v>44</v>
      </c>
      <c r="H41" s="239">
        <v>9</v>
      </c>
      <c r="I41" s="239"/>
      <c r="J41" s="240">
        <v>7</v>
      </c>
      <c r="K41" s="241">
        <v>6.5</v>
      </c>
      <c r="L41" s="240">
        <v>2</v>
      </c>
      <c r="M41" s="241">
        <v>1.33</v>
      </c>
      <c r="N41" s="240">
        <f t="shared" si="0"/>
        <v>9</v>
      </c>
      <c r="O41" s="241">
        <f t="shared" si="1"/>
        <v>7.83</v>
      </c>
    </row>
    <row r="42" spans="1:15" ht="213.75">
      <c r="A42" s="236">
        <v>1</v>
      </c>
      <c r="B42" s="237" t="s">
        <v>74</v>
      </c>
      <c r="C42" s="236">
        <v>3964750</v>
      </c>
      <c r="D42" s="237" t="s">
        <v>2119</v>
      </c>
      <c r="E42" s="236" t="s">
        <v>31</v>
      </c>
      <c r="F42" s="250" t="s">
        <v>53</v>
      </c>
      <c r="G42" s="250" t="s">
        <v>93</v>
      </c>
      <c r="H42" s="240">
        <v>0</v>
      </c>
      <c r="I42" s="240">
        <v>2</v>
      </c>
      <c r="J42" s="240">
        <v>3</v>
      </c>
      <c r="K42" s="241">
        <v>0.6</v>
      </c>
      <c r="L42" s="240">
        <v>1</v>
      </c>
      <c r="M42" s="241">
        <v>0.1</v>
      </c>
      <c r="N42" s="240">
        <f t="shared" si="0"/>
        <v>4</v>
      </c>
      <c r="O42" s="241">
        <f t="shared" si="1"/>
        <v>0.7</v>
      </c>
    </row>
    <row r="43" spans="1:15" ht="123.75">
      <c r="A43" s="236">
        <v>1</v>
      </c>
      <c r="B43" s="237" t="s">
        <v>120</v>
      </c>
      <c r="C43" s="236">
        <v>9558522</v>
      </c>
      <c r="D43" s="237" t="s">
        <v>108</v>
      </c>
      <c r="E43" s="236" t="s">
        <v>106</v>
      </c>
      <c r="F43" s="238" t="s">
        <v>121</v>
      </c>
      <c r="G43" s="238" t="s">
        <v>93</v>
      </c>
      <c r="H43" s="239">
        <v>16</v>
      </c>
      <c r="I43" s="239"/>
      <c r="J43" s="240">
        <v>10</v>
      </c>
      <c r="K43" s="241">
        <v>9.25</v>
      </c>
      <c r="L43" s="240">
        <v>5</v>
      </c>
      <c r="M43" s="241">
        <v>3</v>
      </c>
      <c r="N43" s="240">
        <f t="shared" si="0"/>
        <v>15</v>
      </c>
      <c r="O43" s="241">
        <f t="shared" si="1"/>
        <v>12.25</v>
      </c>
    </row>
    <row r="44" spans="1:15" ht="123.75">
      <c r="A44" s="253">
        <v>1</v>
      </c>
      <c r="B44" s="254" t="s">
        <v>120</v>
      </c>
      <c r="C44" s="253">
        <v>9558522</v>
      </c>
      <c r="D44" s="254" t="s">
        <v>108</v>
      </c>
      <c r="E44" s="253" t="s">
        <v>31</v>
      </c>
      <c r="F44" s="255" t="s">
        <v>121</v>
      </c>
      <c r="G44" s="255" t="s">
        <v>93</v>
      </c>
      <c r="H44" s="234">
        <v>0</v>
      </c>
      <c r="I44" s="251">
        <v>3</v>
      </c>
      <c r="J44" s="251">
        <v>4</v>
      </c>
      <c r="K44" s="252">
        <v>1.75</v>
      </c>
      <c r="L44" s="251">
        <v>1</v>
      </c>
      <c r="M44" s="252">
        <v>0.25</v>
      </c>
      <c r="N44" s="240">
        <f t="shared" si="0"/>
        <v>5</v>
      </c>
      <c r="O44" s="241">
        <f t="shared" si="1"/>
        <v>2</v>
      </c>
    </row>
    <row r="45" spans="1:15" ht="202.5">
      <c r="A45" s="248">
        <v>1</v>
      </c>
      <c r="B45" s="249" t="s">
        <v>30</v>
      </c>
      <c r="C45" s="248">
        <v>7938610</v>
      </c>
      <c r="D45" s="249" t="s">
        <v>34</v>
      </c>
      <c r="E45" s="248" t="s">
        <v>31</v>
      </c>
      <c r="F45" s="250" t="s">
        <v>32</v>
      </c>
      <c r="G45" s="250" t="s">
        <v>33</v>
      </c>
      <c r="H45" s="251">
        <v>0</v>
      </c>
      <c r="I45" s="251">
        <v>16</v>
      </c>
      <c r="J45" s="251">
        <v>19</v>
      </c>
      <c r="K45" s="252">
        <v>17.3</v>
      </c>
      <c r="L45" s="251">
        <v>8</v>
      </c>
      <c r="M45" s="252">
        <v>2.8</v>
      </c>
      <c r="N45" s="240">
        <f t="shared" si="0"/>
        <v>27</v>
      </c>
      <c r="O45" s="241">
        <f t="shared" si="1"/>
        <v>20.100000000000001</v>
      </c>
    </row>
    <row r="46" spans="1:15" ht="168.75">
      <c r="A46" s="248">
        <v>1</v>
      </c>
      <c r="B46" s="249" t="s">
        <v>99</v>
      </c>
      <c r="C46" s="248">
        <v>6803645</v>
      </c>
      <c r="D46" s="249" t="s">
        <v>45</v>
      </c>
      <c r="E46" s="248" t="s">
        <v>31</v>
      </c>
      <c r="F46" s="250" t="s">
        <v>100</v>
      </c>
      <c r="G46" s="250" t="s">
        <v>44</v>
      </c>
      <c r="H46" s="251">
        <v>0</v>
      </c>
      <c r="I46" s="251">
        <v>12</v>
      </c>
      <c r="J46" s="251">
        <v>7</v>
      </c>
      <c r="K46" s="252">
        <v>6.5</v>
      </c>
      <c r="L46" s="251">
        <v>2</v>
      </c>
      <c r="M46" s="252">
        <v>0.8</v>
      </c>
      <c r="N46" s="240">
        <f t="shared" si="0"/>
        <v>9</v>
      </c>
      <c r="O46" s="241">
        <f t="shared" si="1"/>
        <v>7.3</v>
      </c>
    </row>
    <row r="47" spans="1:15" ht="213.75">
      <c r="A47" s="231">
        <v>1</v>
      </c>
      <c r="B47" s="232" t="s">
        <v>51</v>
      </c>
      <c r="C47" s="231">
        <v>1073186</v>
      </c>
      <c r="D47" s="232" t="s">
        <v>45</v>
      </c>
      <c r="E47" s="231" t="s">
        <v>52</v>
      </c>
      <c r="F47" s="233" t="s">
        <v>53</v>
      </c>
      <c r="G47" s="233" t="s">
        <v>33</v>
      </c>
      <c r="H47" s="234">
        <v>0</v>
      </c>
      <c r="I47" s="234">
        <v>22</v>
      </c>
      <c r="J47" s="234">
        <v>23</v>
      </c>
      <c r="K47" s="235">
        <v>22.5</v>
      </c>
      <c r="L47" s="234">
        <v>15</v>
      </c>
      <c r="M47" s="235">
        <v>4.7699999999999996</v>
      </c>
      <c r="N47" s="240">
        <f t="shared" si="0"/>
        <v>38</v>
      </c>
      <c r="O47" s="241">
        <f t="shared" si="1"/>
        <v>27.27</v>
      </c>
    </row>
    <row r="48" spans="1:15" ht="112.5">
      <c r="A48" s="236">
        <v>1</v>
      </c>
      <c r="B48" s="237" t="s">
        <v>91</v>
      </c>
      <c r="C48" s="236">
        <v>9873560</v>
      </c>
      <c r="D48" s="237" t="s">
        <v>45</v>
      </c>
      <c r="E48" s="236" t="s">
        <v>31</v>
      </c>
      <c r="F48" s="238" t="s">
        <v>92</v>
      </c>
      <c r="G48" s="238" t="s">
        <v>93</v>
      </c>
      <c r="H48" s="239">
        <v>0</v>
      </c>
      <c r="I48" s="239">
        <v>3</v>
      </c>
      <c r="J48" s="240">
        <v>3</v>
      </c>
      <c r="K48" s="241">
        <v>2.75</v>
      </c>
      <c r="L48" s="240">
        <v>4</v>
      </c>
      <c r="M48" s="241">
        <v>0.55000000000000004</v>
      </c>
      <c r="N48" s="240">
        <f t="shared" si="0"/>
        <v>7</v>
      </c>
      <c r="O48" s="241">
        <f t="shared" si="1"/>
        <v>3.3</v>
      </c>
    </row>
    <row r="49" spans="1:15" ht="45">
      <c r="A49" s="236">
        <v>1</v>
      </c>
      <c r="B49" s="237" t="s">
        <v>61</v>
      </c>
      <c r="C49" s="236">
        <v>2069270</v>
      </c>
      <c r="D49" s="237" t="s">
        <v>45</v>
      </c>
      <c r="E49" s="236" t="s">
        <v>31</v>
      </c>
      <c r="F49" s="238" t="s">
        <v>62</v>
      </c>
      <c r="G49" s="238" t="s">
        <v>44</v>
      </c>
      <c r="H49" s="239">
        <v>0</v>
      </c>
      <c r="I49" s="239">
        <v>4</v>
      </c>
      <c r="J49" s="240">
        <v>4</v>
      </c>
      <c r="K49" s="241">
        <v>3.15</v>
      </c>
      <c r="L49" s="240">
        <v>1</v>
      </c>
      <c r="M49" s="241">
        <v>1</v>
      </c>
      <c r="N49" s="240">
        <f t="shared" si="0"/>
        <v>5</v>
      </c>
      <c r="O49" s="241">
        <f t="shared" si="1"/>
        <v>4.1500000000000004</v>
      </c>
    </row>
    <row r="50" spans="1:15" ht="45">
      <c r="A50" s="236">
        <v>1</v>
      </c>
      <c r="B50" s="237" t="s">
        <v>42</v>
      </c>
      <c r="C50" s="236">
        <v>2740854</v>
      </c>
      <c r="D50" s="237" t="s">
        <v>45</v>
      </c>
      <c r="E50" s="236" t="s">
        <v>29</v>
      </c>
      <c r="F50" s="238" t="s">
        <v>43</v>
      </c>
      <c r="G50" s="238" t="s">
        <v>44</v>
      </c>
      <c r="H50" s="239">
        <v>0</v>
      </c>
      <c r="I50" s="239">
        <v>6</v>
      </c>
      <c r="J50" s="240">
        <v>7</v>
      </c>
      <c r="K50" s="241">
        <v>6</v>
      </c>
      <c r="L50" s="240">
        <v>2</v>
      </c>
      <c r="M50" s="241">
        <v>0.83</v>
      </c>
      <c r="N50" s="240">
        <f t="shared" si="0"/>
        <v>9</v>
      </c>
      <c r="O50" s="241">
        <f t="shared" si="1"/>
        <v>6.83</v>
      </c>
    </row>
    <row r="51" spans="1:15" ht="213.75">
      <c r="A51" s="236">
        <v>1</v>
      </c>
      <c r="B51" s="237" t="s">
        <v>72</v>
      </c>
      <c r="C51" s="248">
        <v>4302274</v>
      </c>
      <c r="D51" s="237" t="s">
        <v>45</v>
      </c>
      <c r="E51" s="236" t="s">
        <v>31</v>
      </c>
      <c r="F51" s="238" t="s">
        <v>53</v>
      </c>
      <c r="G51" s="238" t="s">
        <v>73</v>
      </c>
      <c r="H51" s="239">
        <v>0</v>
      </c>
      <c r="I51" s="239">
        <v>2</v>
      </c>
      <c r="J51" s="240">
        <v>3</v>
      </c>
      <c r="K51" s="241">
        <v>0.6</v>
      </c>
      <c r="L51" s="240">
        <v>2</v>
      </c>
      <c r="M51" s="241">
        <v>0.2</v>
      </c>
      <c r="N51" s="240">
        <f t="shared" si="0"/>
        <v>5</v>
      </c>
      <c r="O51" s="241">
        <f t="shared" si="1"/>
        <v>0.8</v>
      </c>
    </row>
    <row r="52" spans="1:15" ht="67.5">
      <c r="A52" s="236">
        <v>1</v>
      </c>
      <c r="B52" s="237" t="s">
        <v>82</v>
      </c>
      <c r="C52" s="236">
        <v>4709041</v>
      </c>
      <c r="D52" s="237" t="s">
        <v>45</v>
      </c>
      <c r="E52" s="236" t="s">
        <v>31</v>
      </c>
      <c r="F52" s="238" t="s">
        <v>83</v>
      </c>
      <c r="G52" s="256" t="s">
        <v>2698</v>
      </c>
      <c r="H52" s="239">
        <v>0</v>
      </c>
      <c r="I52" s="239">
        <v>2</v>
      </c>
      <c r="J52" s="240">
        <v>6</v>
      </c>
      <c r="K52" s="241">
        <v>3.13</v>
      </c>
      <c r="L52" s="240">
        <v>3</v>
      </c>
      <c r="M52" s="241">
        <v>0.53</v>
      </c>
      <c r="N52" s="240">
        <f t="shared" si="0"/>
        <v>9</v>
      </c>
      <c r="O52" s="241">
        <f t="shared" si="1"/>
        <v>3.66</v>
      </c>
    </row>
    <row r="53" spans="1:15" ht="90">
      <c r="A53" s="231">
        <v>1</v>
      </c>
      <c r="B53" s="232" t="s">
        <v>1212</v>
      </c>
      <c r="C53" s="231">
        <v>9100031</v>
      </c>
      <c r="D53" s="232" t="s">
        <v>1742</v>
      </c>
      <c r="E53" s="231" t="s">
        <v>31</v>
      </c>
      <c r="F53" s="233" t="s">
        <v>1743</v>
      </c>
      <c r="G53" s="233" t="s">
        <v>153</v>
      </c>
      <c r="H53" s="234">
        <v>0</v>
      </c>
      <c r="I53" s="234">
        <v>2</v>
      </c>
      <c r="J53" s="234">
        <v>3</v>
      </c>
      <c r="K53" s="235">
        <v>1.62</v>
      </c>
      <c r="L53" s="234">
        <v>4</v>
      </c>
      <c r="M53" s="235">
        <v>0.4</v>
      </c>
      <c r="N53" s="240">
        <f t="shared" si="0"/>
        <v>7</v>
      </c>
      <c r="O53" s="241">
        <f t="shared" si="1"/>
        <v>2.02</v>
      </c>
    </row>
    <row r="54" spans="1:15" ht="78.75">
      <c r="A54" s="231">
        <v>1</v>
      </c>
      <c r="B54" s="232" t="s">
        <v>186</v>
      </c>
      <c r="C54" s="231">
        <v>2527440</v>
      </c>
      <c r="D54" s="232" t="s">
        <v>1742</v>
      </c>
      <c r="E54" s="231" t="s">
        <v>31</v>
      </c>
      <c r="F54" s="233" t="s">
        <v>1741</v>
      </c>
      <c r="G54" s="233" t="s">
        <v>93</v>
      </c>
      <c r="H54" s="234">
        <v>0</v>
      </c>
      <c r="I54" s="234">
        <v>5</v>
      </c>
      <c r="J54" s="234">
        <v>7</v>
      </c>
      <c r="K54" s="235">
        <v>3.12</v>
      </c>
      <c r="L54" s="234">
        <v>2</v>
      </c>
      <c r="M54" s="235">
        <v>0.3</v>
      </c>
      <c r="N54" s="240">
        <f t="shared" si="0"/>
        <v>9</v>
      </c>
      <c r="O54" s="241">
        <f t="shared" si="1"/>
        <v>3.42</v>
      </c>
    </row>
    <row r="55" spans="1:15" ht="33.75">
      <c r="A55" s="248">
        <v>1</v>
      </c>
      <c r="B55" s="249" t="s">
        <v>1194</v>
      </c>
      <c r="C55" s="248">
        <v>6849315</v>
      </c>
      <c r="D55" s="249" t="s">
        <v>1257</v>
      </c>
      <c r="E55" s="248" t="s">
        <v>29</v>
      </c>
      <c r="F55" s="250" t="s">
        <v>1195</v>
      </c>
      <c r="G55" s="250" t="s">
        <v>144</v>
      </c>
      <c r="H55" s="234">
        <v>0</v>
      </c>
      <c r="I55" s="251">
        <v>2</v>
      </c>
      <c r="J55" s="251">
        <v>5</v>
      </c>
      <c r="K55" s="252">
        <v>0.69</v>
      </c>
      <c r="L55" s="251">
        <v>14</v>
      </c>
      <c r="M55" s="252">
        <v>0.67400000000000004</v>
      </c>
      <c r="N55" s="240">
        <f t="shared" si="0"/>
        <v>19</v>
      </c>
      <c r="O55" s="241">
        <f t="shared" si="1"/>
        <v>1.3639999999999999</v>
      </c>
    </row>
    <row r="56" spans="1:15" ht="33.75">
      <c r="A56" s="248">
        <v>1</v>
      </c>
      <c r="B56" s="249" t="s">
        <v>1194</v>
      </c>
      <c r="C56" s="248">
        <v>6849315</v>
      </c>
      <c r="D56" s="249" t="s">
        <v>1257</v>
      </c>
      <c r="E56" s="248" t="s">
        <v>1211</v>
      </c>
      <c r="F56" s="250" t="s">
        <v>1195</v>
      </c>
      <c r="G56" s="250" t="s">
        <v>144</v>
      </c>
      <c r="H56" s="251">
        <v>11</v>
      </c>
      <c r="I56" s="251"/>
      <c r="J56" s="251">
        <v>5</v>
      </c>
      <c r="K56" s="252">
        <v>2.76</v>
      </c>
      <c r="L56" s="251">
        <v>12</v>
      </c>
      <c r="M56" s="252">
        <v>0.45600000000000002</v>
      </c>
      <c r="N56" s="240">
        <f t="shared" si="0"/>
        <v>17</v>
      </c>
      <c r="O56" s="241">
        <f t="shared" si="1"/>
        <v>3.2159999999999997</v>
      </c>
    </row>
    <row r="57" spans="1:15" ht="101.25">
      <c r="A57" s="253">
        <v>1</v>
      </c>
      <c r="B57" s="247" t="s">
        <v>1207</v>
      </c>
      <c r="C57" s="244">
        <v>7674174</v>
      </c>
      <c r="D57" s="247" t="s">
        <v>2176</v>
      </c>
      <c r="E57" s="248" t="s">
        <v>31</v>
      </c>
      <c r="F57" s="246" t="s">
        <v>2039</v>
      </c>
      <c r="G57" s="246" t="s">
        <v>1794</v>
      </c>
      <c r="H57" s="234">
        <v>0</v>
      </c>
      <c r="I57" s="234">
        <v>4</v>
      </c>
      <c r="J57" s="234">
        <v>5</v>
      </c>
      <c r="K57" s="235">
        <v>4.25</v>
      </c>
      <c r="L57" s="234">
        <v>1</v>
      </c>
      <c r="M57" s="235">
        <v>0.14000000000000001</v>
      </c>
      <c r="N57" s="240">
        <f t="shared" si="0"/>
        <v>6</v>
      </c>
      <c r="O57" s="241">
        <f t="shared" si="1"/>
        <v>4.3899999999999997</v>
      </c>
    </row>
    <row r="58" spans="1:15" ht="45">
      <c r="A58" s="248">
        <v>1</v>
      </c>
      <c r="B58" s="249" t="s">
        <v>1199</v>
      </c>
      <c r="C58" s="248">
        <v>3097184</v>
      </c>
      <c r="D58" s="249" t="s">
        <v>2185</v>
      </c>
      <c r="E58" s="248" t="s">
        <v>29</v>
      </c>
      <c r="F58" s="250" t="s">
        <v>182</v>
      </c>
      <c r="G58" s="250" t="s">
        <v>153</v>
      </c>
      <c r="H58" s="251">
        <v>0</v>
      </c>
      <c r="I58" s="251">
        <v>1</v>
      </c>
      <c r="J58" s="251">
        <v>2</v>
      </c>
      <c r="K58" s="252">
        <v>0.5</v>
      </c>
      <c r="L58" s="251">
        <v>1</v>
      </c>
      <c r="M58" s="252">
        <v>0.2</v>
      </c>
      <c r="N58" s="240">
        <f t="shared" si="0"/>
        <v>3</v>
      </c>
      <c r="O58" s="241">
        <f t="shared" si="1"/>
        <v>0.7</v>
      </c>
    </row>
    <row r="59" spans="1:15" ht="202.5">
      <c r="A59" s="236">
        <v>1</v>
      </c>
      <c r="B59" s="237" t="s">
        <v>74</v>
      </c>
      <c r="C59" s="248">
        <v>3326242</v>
      </c>
      <c r="D59" s="237" t="s">
        <v>2185</v>
      </c>
      <c r="E59" s="236" t="s">
        <v>31</v>
      </c>
      <c r="F59" s="238" t="s">
        <v>32</v>
      </c>
      <c r="G59" s="238" t="s">
        <v>44</v>
      </c>
      <c r="H59" s="240">
        <v>0</v>
      </c>
      <c r="I59" s="240">
        <v>1</v>
      </c>
      <c r="J59" s="240">
        <v>2</v>
      </c>
      <c r="K59" s="241">
        <v>0.35</v>
      </c>
      <c r="L59" s="240">
        <v>1</v>
      </c>
      <c r="M59" s="241">
        <v>0.1</v>
      </c>
      <c r="N59" s="240">
        <f t="shared" si="0"/>
        <v>3</v>
      </c>
      <c r="O59" s="241">
        <f t="shared" si="1"/>
        <v>0.44999999999999996</v>
      </c>
    </row>
    <row r="60" spans="1:15" ht="56.25">
      <c r="A60" s="248">
        <v>1</v>
      </c>
      <c r="B60" s="249" t="s">
        <v>2183</v>
      </c>
      <c r="C60" s="248">
        <v>4185969</v>
      </c>
      <c r="D60" s="249" t="s">
        <v>2185</v>
      </c>
      <c r="E60" s="248" t="s">
        <v>29</v>
      </c>
      <c r="F60" s="250" t="s">
        <v>411</v>
      </c>
      <c r="G60" s="250" t="s">
        <v>93</v>
      </c>
      <c r="H60" s="251">
        <v>0</v>
      </c>
      <c r="I60" s="251">
        <v>1</v>
      </c>
      <c r="J60" s="251">
        <v>3</v>
      </c>
      <c r="K60" s="252">
        <v>2.4</v>
      </c>
      <c r="L60" s="251">
        <v>3</v>
      </c>
      <c r="M60" s="252">
        <v>0.6</v>
      </c>
      <c r="N60" s="240">
        <f t="shared" si="0"/>
        <v>6</v>
      </c>
      <c r="O60" s="241">
        <f t="shared" si="1"/>
        <v>3</v>
      </c>
    </row>
    <row r="61" spans="1:15" ht="36">
      <c r="A61" s="231">
        <v>1</v>
      </c>
      <c r="B61" s="232" t="s">
        <v>2190</v>
      </c>
      <c r="C61" s="231">
        <v>3303922</v>
      </c>
      <c r="D61" s="232" t="s">
        <v>2185</v>
      </c>
      <c r="E61" s="231" t="s">
        <v>29</v>
      </c>
      <c r="F61" s="233" t="s">
        <v>411</v>
      </c>
      <c r="G61" s="233" t="s">
        <v>129</v>
      </c>
      <c r="H61" s="234">
        <v>0</v>
      </c>
      <c r="I61" s="234">
        <v>1</v>
      </c>
      <c r="J61" s="234">
        <v>1</v>
      </c>
      <c r="K61" s="235">
        <v>1</v>
      </c>
      <c r="L61" s="234">
        <v>0</v>
      </c>
      <c r="M61" s="235">
        <v>0</v>
      </c>
      <c r="N61" s="240">
        <f t="shared" si="0"/>
        <v>1</v>
      </c>
      <c r="O61" s="241">
        <f t="shared" si="1"/>
        <v>1</v>
      </c>
    </row>
    <row r="62" spans="1:15" ht="101.25">
      <c r="A62" s="231">
        <v>1</v>
      </c>
      <c r="B62" s="232" t="s">
        <v>1215</v>
      </c>
      <c r="C62" s="231">
        <v>3356067</v>
      </c>
      <c r="D62" s="232" t="s">
        <v>2196</v>
      </c>
      <c r="E62" s="231" t="s">
        <v>29</v>
      </c>
      <c r="F62" s="233" t="s">
        <v>2199</v>
      </c>
      <c r="G62" s="233" t="s">
        <v>144</v>
      </c>
      <c r="H62" s="234">
        <v>0</v>
      </c>
      <c r="I62" s="234">
        <v>0</v>
      </c>
      <c r="J62" s="234">
        <v>7</v>
      </c>
      <c r="K62" s="235">
        <v>4.1500000000000004</v>
      </c>
      <c r="L62" s="234">
        <v>2</v>
      </c>
      <c r="M62" s="235">
        <v>0.55000000000000004</v>
      </c>
      <c r="N62" s="240">
        <f t="shared" si="0"/>
        <v>9</v>
      </c>
      <c r="O62" s="241">
        <f t="shared" si="1"/>
        <v>4.7</v>
      </c>
    </row>
    <row r="63" spans="1:15" ht="90">
      <c r="A63" s="248">
        <v>1</v>
      </c>
      <c r="B63" s="249" t="s">
        <v>1212</v>
      </c>
      <c r="C63" s="248">
        <v>4715430</v>
      </c>
      <c r="D63" s="249" t="s">
        <v>2196</v>
      </c>
      <c r="E63" s="248" t="s">
        <v>29</v>
      </c>
      <c r="F63" s="250" t="s">
        <v>1743</v>
      </c>
      <c r="G63" s="250" t="s">
        <v>144</v>
      </c>
      <c r="H63" s="251">
        <v>0</v>
      </c>
      <c r="I63" s="251">
        <v>3</v>
      </c>
      <c r="J63" s="251">
        <v>10</v>
      </c>
      <c r="K63" s="252">
        <v>3.25</v>
      </c>
      <c r="L63" s="251">
        <v>6</v>
      </c>
      <c r="M63" s="252">
        <v>1.2</v>
      </c>
      <c r="N63" s="240">
        <f t="shared" si="0"/>
        <v>16</v>
      </c>
      <c r="O63" s="241">
        <f t="shared" si="1"/>
        <v>4.45</v>
      </c>
    </row>
    <row r="64" spans="1:15" ht="78.75">
      <c r="A64" s="257">
        <v>1</v>
      </c>
      <c r="B64" s="258" t="s">
        <v>186</v>
      </c>
      <c r="C64" s="257">
        <v>5735295</v>
      </c>
      <c r="D64" s="258" t="s">
        <v>2196</v>
      </c>
      <c r="E64" s="257" t="s">
        <v>29</v>
      </c>
      <c r="F64" s="259" t="s">
        <v>1741</v>
      </c>
      <c r="G64" s="259" t="s">
        <v>93</v>
      </c>
      <c r="H64" s="240">
        <v>0</v>
      </c>
      <c r="I64" s="240">
        <v>3</v>
      </c>
      <c r="J64" s="240">
        <v>1</v>
      </c>
      <c r="K64" s="241">
        <v>3.8</v>
      </c>
      <c r="L64" s="240">
        <v>4</v>
      </c>
      <c r="M64" s="241">
        <v>0.3</v>
      </c>
      <c r="N64" s="240">
        <f t="shared" si="0"/>
        <v>5</v>
      </c>
      <c r="O64" s="241">
        <f t="shared" si="1"/>
        <v>4.0999999999999996</v>
      </c>
    </row>
    <row r="65" spans="1:15" ht="123.75">
      <c r="A65" s="248">
        <v>1</v>
      </c>
      <c r="B65" s="249" t="s">
        <v>1214</v>
      </c>
      <c r="C65" s="248">
        <v>5981003</v>
      </c>
      <c r="D65" s="249" t="s">
        <v>1261</v>
      </c>
      <c r="E65" s="248" t="s">
        <v>52</v>
      </c>
      <c r="F65" s="250" t="s">
        <v>1213</v>
      </c>
      <c r="G65" s="250" t="s">
        <v>144</v>
      </c>
      <c r="H65" s="251">
        <v>0</v>
      </c>
      <c r="I65" s="251">
        <v>2</v>
      </c>
      <c r="J65" s="251">
        <v>5</v>
      </c>
      <c r="K65" s="252">
        <v>2.25</v>
      </c>
      <c r="L65" s="251">
        <v>5</v>
      </c>
      <c r="M65" s="252">
        <v>1.05</v>
      </c>
      <c r="N65" s="240">
        <f t="shared" si="0"/>
        <v>10</v>
      </c>
      <c r="O65" s="241">
        <f t="shared" si="1"/>
        <v>3.3</v>
      </c>
    </row>
    <row r="66" spans="1:15" ht="67.5">
      <c r="A66" s="231">
        <v>1</v>
      </c>
      <c r="B66" s="232" t="s">
        <v>1215</v>
      </c>
      <c r="C66" s="231">
        <v>2282970</v>
      </c>
      <c r="D66" s="232" t="s">
        <v>1261</v>
      </c>
      <c r="E66" s="231" t="s">
        <v>29</v>
      </c>
      <c r="F66" s="233" t="s">
        <v>798</v>
      </c>
      <c r="G66" s="233" t="s">
        <v>1216</v>
      </c>
      <c r="H66" s="234">
        <v>0</v>
      </c>
      <c r="I66" s="234">
        <v>1</v>
      </c>
      <c r="J66" s="234">
        <v>5</v>
      </c>
      <c r="K66" s="235">
        <v>2.85</v>
      </c>
      <c r="L66" s="234">
        <v>2</v>
      </c>
      <c r="M66" s="235">
        <v>0.55000000000000004</v>
      </c>
      <c r="N66" s="240">
        <f t="shared" si="0"/>
        <v>7</v>
      </c>
      <c r="O66" s="241">
        <f t="shared" si="1"/>
        <v>3.4000000000000004</v>
      </c>
    </row>
    <row r="67" spans="1:15" ht="45">
      <c r="A67" s="248">
        <v>1</v>
      </c>
      <c r="B67" s="249" t="s">
        <v>1199</v>
      </c>
      <c r="C67" s="248">
        <v>6303516</v>
      </c>
      <c r="D67" s="249" t="s">
        <v>1261</v>
      </c>
      <c r="E67" s="248" t="s">
        <v>52</v>
      </c>
      <c r="F67" s="250" t="s">
        <v>182</v>
      </c>
      <c r="G67" s="250" t="s">
        <v>153</v>
      </c>
      <c r="H67" s="234">
        <v>0</v>
      </c>
      <c r="I67" s="251">
        <v>1</v>
      </c>
      <c r="J67" s="251">
        <v>1</v>
      </c>
      <c r="K67" s="252">
        <v>0.2</v>
      </c>
      <c r="L67" s="251">
        <v>0</v>
      </c>
      <c r="M67" s="252">
        <v>0</v>
      </c>
      <c r="N67" s="240">
        <f t="shared" si="0"/>
        <v>1</v>
      </c>
      <c r="O67" s="241">
        <f t="shared" si="1"/>
        <v>0.2</v>
      </c>
    </row>
    <row r="68" spans="1:15" ht="123.75">
      <c r="A68" s="248">
        <v>1</v>
      </c>
      <c r="B68" s="249" t="s">
        <v>1212</v>
      </c>
      <c r="C68" s="248">
        <v>1066948</v>
      </c>
      <c r="D68" s="249" t="s">
        <v>1261</v>
      </c>
      <c r="E68" s="248" t="s">
        <v>31</v>
      </c>
      <c r="F68" s="250" t="s">
        <v>1213</v>
      </c>
      <c r="G68" s="250" t="s">
        <v>144</v>
      </c>
      <c r="H68" s="234">
        <v>0</v>
      </c>
      <c r="I68" s="251">
        <v>2</v>
      </c>
      <c r="J68" s="251">
        <v>7</v>
      </c>
      <c r="K68" s="252">
        <v>2.35</v>
      </c>
      <c r="L68" s="251">
        <v>4</v>
      </c>
      <c r="M68" s="252">
        <v>0.8</v>
      </c>
      <c r="N68" s="240">
        <f t="shared" si="0"/>
        <v>11</v>
      </c>
      <c r="O68" s="241">
        <f t="shared" si="1"/>
        <v>3.1500000000000004</v>
      </c>
    </row>
    <row r="69" spans="1:15" ht="33.75">
      <c r="A69" s="231">
        <v>1</v>
      </c>
      <c r="B69" s="232" t="s">
        <v>1194</v>
      </c>
      <c r="C69" s="231">
        <v>9695946</v>
      </c>
      <c r="D69" s="232" t="s">
        <v>1776</v>
      </c>
      <c r="E69" s="231" t="s">
        <v>1775</v>
      </c>
      <c r="F69" s="233" t="s">
        <v>1195</v>
      </c>
      <c r="G69" s="233" t="s">
        <v>144</v>
      </c>
      <c r="H69" s="234">
        <v>0</v>
      </c>
      <c r="I69" s="234">
        <v>2</v>
      </c>
      <c r="J69" s="234">
        <v>5</v>
      </c>
      <c r="K69" s="235">
        <v>2.2000000000000002</v>
      </c>
      <c r="L69" s="234">
        <v>14</v>
      </c>
      <c r="M69" s="235">
        <v>0.47</v>
      </c>
      <c r="N69" s="240">
        <f t="shared" si="0"/>
        <v>19</v>
      </c>
      <c r="O69" s="241">
        <f t="shared" si="1"/>
        <v>2.67</v>
      </c>
    </row>
    <row r="70" spans="1:15" ht="45">
      <c r="A70" s="244">
        <v>1</v>
      </c>
      <c r="B70" s="260" t="s">
        <v>1778</v>
      </c>
      <c r="C70" s="244">
        <v>3852736</v>
      </c>
      <c r="D70" s="260" t="s">
        <v>1776</v>
      </c>
      <c r="E70" s="244" t="s">
        <v>1775</v>
      </c>
      <c r="F70" s="261" t="s">
        <v>1779</v>
      </c>
      <c r="G70" s="261"/>
      <c r="H70" s="240">
        <v>0</v>
      </c>
      <c r="I70" s="240">
        <v>2</v>
      </c>
      <c r="J70" s="240">
        <v>2</v>
      </c>
      <c r="K70" s="241">
        <v>2.8</v>
      </c>
      <c r="L70" s="240">
        <v>2</v>
      </c>
      <c r="M70" s="241">
        <v>0.65</v>
      </c>
      <c r="N70" s="240">
        <f t="shared" si="0"/>
        <v>4</v>
      </c>
      <c r="O70" s="241">
        <f t="shared" si="1"/>
        <v>3.4499999999999997</v>
      </c>
    </row>
    <row r="71" spans="1:15" ht="67.5">
      <c r="A71" s="236">
        <v>1</v>
      </c>
      <c r="B71" s="237" t="s">
        <v>1783</v>
      </c>
      <c r="C71" s="236">
        <v>9564563</v>
      </c>
      <c r="D71" s="237" t="s">
        <v>1776</v>
      </c>
      <c r="E71" s="236" t="s">
        <v>1775</v>
      </c>
      <c r="F71" s="238" t="s">
        <v>1784</v>
      </c>
      <c r="G71" s="238" t="s">
        <v>308</v>
      </c>
      <c r="H71" s="240">
        <v>0</v>
      </c>
      <c r="I71" s="240">
        <v>7</v>
      </c>
      <c r="J71" s="240">
        <v>10</v>
      </c>
      <c r="K71" s="241">
        <v>7.2</v>
      </c>
      <c r="L71" s="240">
        <v>8</v>
      </c>
      <c r="M71" s="241">
        <v>2.6</v>
      </c>
      <c r="N71" s="240">
        <f t="shared" ref="N71:N134" si="2">SUM(J71,L71)</f>
        <v>18</v>
      </c>
      <c r="O71" s="241">
        <f t="shared" ref="O71:O134" si="3">SUM(K71,M71)</f>
        <v>9.8000000000000007</v>
      </c>
    </row>
    <row r="72" spans="1:15" ht="101.25">
      <c r="A72" s="231">
        <v>2</v>
      </c>
      <c r="B72" s="232" t="s">
        <v>1792</v>
      </c>
      <c r="C72" s="231">
        <v>6883390</v>
      </c>
      <c r="D72" s="232" t="s">
        <v>1752</v>
      </c>
      <c r="E72" s="231" t="s">
        <v>1211</v>
      </c>
      <c r="F72" s="233" t="s">
        <v>1793</v>
      </c>
      <c r="G72" s="233" t="s">
        <v>1794</v>
      </c>
      <c r="H72" s="234">
        <v>27</v>
      </c>
      <c r="I72" s="234"/>
      <c r="J72" s="234">
        <v>4</v>
      </c>
      <c r="K72" s="235">
        <v>3</v>
      </c>
      <c r="L72" s="234">
        <v>3</v>
      </c>
      <c r="M72" s="235">
        <v>0.23</v>
      </c>
      <c r="N72" s="240">
        <f t="shared" si="2"/>
        <v>7</v>
      </c>
      <c r="O72" s="241">
        <f t="shared" si="3"/>
        <v>3.23</v>
      </c>
    </row>
    <row r="73" spans="1:15" ht="101.25">
      <c r="A73" s="231">
        <v>2</v>
      </c>
      <c r="B73" s="232" t="s">
        <v>225</v>
      </c>
      <c r="C73" s="231">
        <v>2231626</v>
      </c>
      <c r="D73" s="232" t="s">
        <v>1752</v>
      </c>
      <c r="E73" s="231" t="s">
        <v>106</v>
      </c>
      <c r="F73" s="233" t="s">
        <v>1807</v>
      </c>
      <c r="G73" s="233" t="s">
        <v>1794</v>
      </c>
      <c r="H73" s="234">
        <v>4</v>
      </c>
      <c r="I73" s="234"/>
      <c r="J73" s="234">
        <v>1</v>
      </c>
      <c r="K73" s="235">
        <v>0.25</v>
      </c>
      <c r="L73" s="234">
        <v>5</v>
      </c>
      <c r="M73" s="235">
        <v>0.3</v>
      </c>
      <c r="N73" s="240">
        <f t="shared" si="2"/>
        <v>6</v>
      </c>
      <c r="O73" s="241">
        <f t="shared" si="3"/>
        <v>0.55000000000000004</v>
      </c>
    </row>
    <row r="74" spans="1:15" ht="101.25">
      <c r="A74" s="231">
        <v>2</v>
      </c>
      <c r="B74" s="232" t="s">
        <v>1284</v>
      </c>
      <c r="C74" s="231">
        <v>3778962</v>
      </c>
      <c r="D74" s="232" t="s">
        <v>1752</v>
      </c>
      <c r="E74" s="231" t="s">
        <v>106</v>
      </c>
      <c r="F74" s="233" t="s">
        <v>1802</v>
      </c>
      <c r="G74" s="233" t="s">
        <v>1794</v>
      </c>
      <c r="H74" s="234">
        <v>40</v>
      </c>
      <c r="I74" s="234"/>
      <c r="J74" s="234">
        <v>8</v>
      </c>
      <c r="K74" s="235">
        <v>7.3</v>
      </c>
      <c r="L74" s="234">
        <v>16</v>
      </c>
      <c r="M74" s="235">
        <v>1.1000000000000001</v>
      </c>
      <c r="N74" s="240">
        <f t="shared" si="2"/>
        <v>24</v>
      </c>
      <c r="O74" s="241">
        <f t="shared" si="3"/>
        <v>8.4</v>
      </c>
    </row>
    <row r="75" spans="1:15" ht="33.75">
      <c r="A75" s="244">
        <v>2</v>
      </c>
      <c r="B75" s="247" t="s">
        <v>241</v>
      </c>
      <c r="C75" s="244">
        <v>8611619</v>
      </c>
      <c r="D75" s="247" t="s">
        <v>1752</v>
      </c>
      <c r="E75" s="244" t="s">
        <v>106</v>
      </c>
      <c r="F75" s="246" t="s">
        <v>1799</v>
      </c>
      <c r="G75" s="246"/>
      <c r="H75" s="240">
        <v>36</v>
      </c>
      <c r="I75" s="240"/>
      <c r="J75" s="240">
        <v>6</v>
      </c>
      <c r="K75" s="241">
        <v>6</v>
      </c>
      <c r="L75" s="240">
        <v>18</v>
      </c>
      <c r="M75" s="241">
        <v>1.8</v>
      </c>
      <c r="N75" s="240">
        <f t="shared" si="2"/>
        <v>24</v>
      </c>
      <c r="O75" s="241">
        <f t="shared" si="3"/>
        <v>7.8</v>
      </c>
    </row>
    <row r="76" spans="1:15" ht="45">
      <c r="A76" s="244">
        <v>2</v>
      </c>
      <c r="B76" s="247" t="s">
        <v>241</v>
      </c>
      <c r="C76" s="244">
        <v>4810034</v>
      </c>
      <c r="D76" s="247" t="s">
        <v>146</v>
      </c>
      <c r="E76" s="244" t="s">
        <v>29</v>
      </c>
      <c r="F76" s="246" t="s">
        <v>159</v>
      </c>
      <c r="G76" s="246" t="s">
        <v>144</v>
      </c>
      <c r="H76" s="240">
        <v>0</v>
      </c>
      <c r="I76" s="240">
        <v>10</v>
      </c>
      <c r="J76" s="240">
        <v>2</v>
      </c>
      <c r="K76" s="241">
        <v>2</v>
      </c>
      <c r="L76" s="240">
        <v>18</v>
      </c>
      <c r="M76" s="241">
        <v>1.8</v>
      </c>
      <c r="N76" s="240">
        <f t="shared" si="2"/>
        <v>20</v>
      </c>
      <c r="O76" s="241">
        <f t="shared" si="3"/>
        <v>3.8</v>
      </c>
    </row>
    <row r="77" spans="1:15" ht="33.75">
      <c r="A77" s="244">
        <v>2</v>
      </c>
      <c r="B77" s="247" t="s">
        <v>271</v>
      </c>
      <c r="C77" s="244">
        <v>2868369</v>
      </c>
      <c r="D77" s="247" t="s">
        <v>146</v>
      </c>
      <c r="E77" s="244" t="s">
        <v>29</v>
      </c>
      <c r="F77" s="246" t="s">
        <v>272</v>
      </c>
      <c r="G77" s="246" t="s">
        <v>273</v>
      </c>
      <c r="H77" s="240">
        <v>0</v>
      </c>
      <c r="I77" s="240">
        <v>10</v>
      </c>
      <c r="J77" s="240">
        <v>2</v>
      </c>
      <c r="K77" s="241">
        <v>2</v>
      </c>
      <c r="L77" s="240">
        <v>18</v>
      </c>
      <c r="M77" s="241">
        <v>1.8</v>
      </c>
      <c r="N77" s="240">
        <f t="shared" si="2"/>
        <v>20</v>
      </c>
      <c r="O77" s="241">
        <f t="shared" si="3"/>
        <v>3.8</v>
      </c>
    </row>
    <row r="78" spans="1:15" ht="56.25">
      <c r="A78" s="236">
        <v>2</v>
      </c>
      <c r="B78" s="237" t="s">
        <v>274</v>
      </c>
      <c r="C78" s="236">
        <v>4541453</v>
      </c>
      <c r="D78" s="237" t="s">
        <v>155</v>
      </c>
      <c r="E78" s="236" t="s">
        <v>106</v>
      </c>
      <c r="F78" s="238" t="s">
        <v>275</v>
      </c>
      <c r="G78" s="238" t="s">
        <v>160</v>
      </c>
      <c r="H78" s="239">
        <v>55</v>
      </c>
      <c r="I78" s="239"/>
      <c r="J78" s="240">
        <v>14</v>
      </c>
      <c r="K78" s="241">
        <v>14</v>
      </c>
      <c r="L78" s="240">
        <v>9</v>
      </c>
      <c r="M78" s="241">
        <v>9</v>
      </c>
      <c r="N78" s="240">
        <f t="shared" si="2"/>
        <v>23</v>
      </c>
      <c r="O78" s="241">
        <f t="shared" si="3"/>
        <v>23</v>
      </c>
    </row>
    <row r="79" spans="1:15" ht="36">
      <c r="A79" s="236">
        <v>2</v>
      </c>
      <c r="B79" s="237" t="s">
        <v>281</v>
      </c>
      <c r="C79" s="236">
        <v>6075842</v>
      </c>
      <c r="D79" s="237" t="s">
        <v>155</v>
      </c>
      <c r="E79" s="236" t="s">
        <v>106</v>
      </c>
      <c r="F79" s="238" t="s">
        <v>152</v>
      </c>
      <c r="G79" s="238" t="s">
        <v>282</v>
      </c>
      <c r="H79" s="239">
        <v>8</v>
      </c>
      <c r="I79" s="239"/>
      <c r="J79" s="240">
        <v>17</v>
      </c>
      <c r="K79" s="241">
        <v>2.4300000000000002</v>
      </c>
      <c r="L79" s="240">
        <v>28</v>
      </c>
      <c r="M79" s="241">
        <v>2.93</v>
      </c>
      <c r="N79" s="240">
        <f t="shared" si="2"/>
        <v>45</v>
      </c>
      <c r="O79" s="241">
        <f t="shared" si="3"/>
        <v>5.36</v>
      </c>
    </row>
    <row r="80" spans="1:15" ht="78.75">
      <c r="A80" s="236">
        <v>2</v>
      </c>
      <c r="B80" s="237" t="s">
        <v>288</v>
      </c>
      <c r="C80" s="236">
        <v>7255944</v>
      </c>
      <c r="D80" s="237" t="s">
        <v>155</v>
      </c>
      <c r="E80" s="236" t="s">
        <v>106</v>
      </c>
      <c r="F80" s="238" t="s">
        <v>159</v>
      </c>
      <c r="G80" s="238" t="s">
        <v>289</v>
      </c>
      <c r="H80" s="239">
        <v>30</v>
      </c>
      <c r="I80" s="239"/>
      <c r="J80" s="240">
        <v>12</v>
      </c>
      <c r="K80" s="241">
        <v>12</v>
      </c>
      <c r="L80" s="240">
        <v>12</v>
      </c>
      <c r="M80" s="241">
        <v>5.46</v>
      </c>
      <c r="N80" s="240">
        <f t="shared" si="2"/>
        <v>24</v>
      </c>
      <c r="O80" s="241">
        <f t="shared" si="3"/>
        <v>17.46</v>
      </c>
    </row>
    <row r="81" spans="1:15" ht="78.75">
      <c r="A81" s="236">
        <v>2</v>
      </c>
      <c r="B81" s="237" t="s">
        <v>294</v>
      </c>
      <c r="C81" s="236">
        <v>5935431</v>
      </c>
      <c r="D81" s="237" t="s">
        <v>155</v>
      </c>
      <c r="E81" s="236" t="s">
        <v>106</v>
      </c>
      <c r="F81" s="238" t="s">
        <v>159</v>
      </c>
      <c r="G81" s="238" t="s">
        <v>289</v>
      </c>
      <c r="H81" s="239">
        <v>35</v>
      </c>
      <c r="I81" s="239"/>
      <c r="J81" s="240">
        <v>14</v>
      </c>
      <c r="K81" s="241">
        <v>14</v>
      </c>
      <c r="L81" s="240">
        <v>13</v>
      </c>
      <c r="M81" s="241">
        <v>6.9</v>
      </c>
      <c r="N81" s="240">
        <f t="shared" si="2"/>
        <v>27</v>
      </c>
      <c r="O81" s="241">
        <f t="shared" si="3"/>
        <v>20.9</v>
      </c>
    </row>
    <row r="82" spans="1:15" ht="123.75">
      <c r="A82" s="236">
        <v>2</v>
      </c>
      <c r="B82" s="237" t="s">
        <v>297</v>
      </c>
      <c r="C82" s="236">
        <v>7891821</v>
      </c>
      <c r="D82" s="237" t="s">
        <v>155</v>
      </c>
      <c r="E82" s="236" t="s">
        <v>106</v>
      </c>
      <c r="F82" s="238" t="s">
        <v>298</v>
      </c>
      <c r="G82" s="238" t="s">
        <v>299</v>
      </c>
      <c r="H82" s="239">
        <v>153</v>
      </c>
      <c r="I82" s="239"/>
      <c r="J82" s="240">
        <v>48</v>
      </c>
      <c r="K82" s="241">
        <v>48</v>
      </c>
      <c r="L82" s="240">
        <v>31</v>
      </c>
      <c r="M82" s="241">
        <v>17.5</v>
      </c>
      <c r="N82" s="240">
        <f t="shared" si="2"/>
        <v>79</v>
      </c>
      <c r="O82" s="241">
        <f t="shared" si="3"/>
        <v>65.5</v>
      </c>
    </row>
    <row r="83" spans="1:15" ht="135">
      <c r="A83" s="236">
        <v>2</v>
      </c>
      <c r="B83" s="237" t="s">
        <v>208</v>
      </c>
      <c r="C83" s="236">
        <v>5655847</v>
      </c>
      <c r="D83" s="237" t="s">
        <v>155</v>
      </c>
      <c r="E83" s="236" t="s">
        <v>106</v>
      </c>
      <c r="F83" s="238" t="s">
        <v>306</v>
      </c>
      <c r="G83" s="238" t="s">
        <v>44</v>
      </c>
      <c r="H83" s="239">
        <v>120</v>
      </c>
      <c r="I83" s="239"/>
      <c r="J83" s="240">
        <v>30</v>
      </c>
      <c r="K83" s="241">
        <v>29.3</v>
      </c>
      <c r="L83" s="240">
        <v>46</v>
      </c>
      <c r="M83" s="241">
        <v>28.26</v>
      </c>
      <c r="N83" s="240">
        <f t="shared" si="2"/>
        <v>76</v>
      </c>
      <c r="O83" s="241">
        <f t="shared" si="3"/>
        <v>57.56</v>
      </c>
    </row>
    <row r="84" spans="1:15" ht="67.5">
      <c r="A84" s="244">
        <v>2</v>
      </c>
      <c r="B84" s="247" t="s">
        <v>241</v>
      </c>
      <c r="C84" s="244">
        <v>8986384</v>
      </c>
      <c r="D84" s="247" t="s">
        <v>155</v>
      </c>
      <c r="E84" s="244" t="s">
        <v>106</v>
      </c>
      <c r="F84" s="246" t="s">
        <v>159</v>
      </c>
      <c r="G84" s="246" t="s">
        <v>308</v>
      </c>
      <c r="H84" s="240">
        <v>30</v>
      </c>
      <c r="I84" s="240"/>
      <c r="J84" s="240">
        <v>16</v>
      </c>
      <c r="K84" s="241">
        <v>16</v>
      </c>
      <c r="L84" s="240">
        <v>18</v>
      </c>
      <c r="M84" s="241">
        <v>4.0999999999999996</v>
      </c>
      <c r="N84" s="240">
        <f t="shared" si="2"/>
        <v>34</v>
      </c>
      <c r="O84" s="241">
        <f t="shared" si="3"/>
        <v>20.100000000000001</v>
      </c>
    </row>
    <row r="85" spans="1:15" ht="33.75">
      <c r="A85" s="236">
        <v>2</v>
      </c>
      <c r="B85" s="237" t="s">
        <v>281</v>
      </c>
      <c r="C85" s="236">
        <v>6916747</v>
      </c>
      <c r="D85" s="237" t="s">
        <v>176</v>
      </c>
      <c r="E85" s="236" t="s">
        <v>106</v>
      </c>
      <c r="F85" s="238" t="s">
        <v>175</v>
      </c>
      <c r="G85" s="238" t="s">
        <v>129</v>
      </c>
      <c r="H85" s="239">
        <v>44</v>
      </c>
      <c r="I85" s="239"/>
      <c r="J85" s="240">
        <v>17</v>
      </c>
      <c r="K85" s="241">
        <v>13.79</v>
      </c>
      <c r="L85" s="240">
        <v>27</v>
      </c>
      <c r="M85" s="241">
        <v>16.63</v>
      </c>
      <c r="N85" s="240">
        <f t="shared" si="2"/>
        <v>44</v>
      </c>
      <c r="O85" s="241">
        <f t="shared" si="3"/>
        <v>30.419999999999998</v>
      </c>
    </row>
    <row r="86" spans="1:15" ht="33.75">
      <c r="A86" s="236">
        <v>2</v>
      </c>
      <c r="B86" s="237" t="s">
        <v>222</v>
      </c>
      <c r="C86" s="236">
        <v>8021779</v>
      </c>
      <c r="D86" s="237" t="s">
        <v>176</v>
      </c>
      <c r="E86" s="236" t="s">
        <v>106</v>
      </c>
      <c r="F86" s="238" t="s">
        <v>175</v>
      </c>
      <c r="G86" s="238" t="s">
        <v>129</v>
      </c>
      <c r="H86" s="239">
        <v>120</v>
      </c>
      <c r="I86" s="239"/>
      <c r="J86" s="240">
        <v>35</v>
      </c>
      <c r="K86" s="241">
        <v>33.15</v>
      </c>
      <c r="L86" s="240">
        <v>37</v>
      </c>
      <c r="M86" s="241">
        <v>34.75</v>
      </c>
      <c r="N86" s="240">
        <f t="shared" si="2"/>
        <v>72</v>
      </c>
      <c r="O86" s="241">
        <f t="shared" si="3"/>
        <v>67.900000000000006</v>
      </c>
    </row>
    <row r="87" spans="1:15" ht="33.75">
      <c r="A87" s="236">
        <v>2</v>
      </c>
      <c r="B87" s="237" t="s">
        <v>297</v>
      </c>
      <c r="C87" s="236">
        <v>6278016</v>
      </c>
      <c r="D87" s="237" t="s">
        <v>176</v>
      </c>
      <c r="E87" s="236" t="s">
        <v>106</v>
      </c>
      <c r="F87" s="238" t="s">
        <v>175</v>
      </c>
      <c r="G87" s="238" t="s">
        <v>129</v>
      </c>
      <c r="H87" s="239">
        <v>39</v>
      </c>
      <c r="I87" s="239"/>
      <c r="J87" s="240">
        <v>20</v>
      </c>
      <c r="K87" s="241">
        <v>9.75</v>
      </c>
      <c r="L87" s="240">
        <v>4</v>
      </c>
      <c r="M87" s="241">
        <v>7</v>
      </c>
      <c r="N87" s="240">
        <f t="shared" si="2"/>
        <v>24</v>
      </c>
      <c r="O87" s="241">
        <f t="shared" si="3"/>
        <v>16.75</v>
      </c>
    </row>
    <row r="88" spans="1:15" ht="33.75">
      <c r="A88" s="236">
        <v>2</v>
      </c>
      <c r="B88" s="237" t="s">
        <v>208</v>
      </c>
      <c r="C88" s="236">
        <v>3890327</v>
      </c>
      <c r="D88" s="237" t="s">
        <v>176</v>
      </c>
      <c r="E88" s="236" t="s">
        <v>106</v>
      </c>
      <c r="F88" s="238" t="s">
        <v>175</v>
      </c>
      <c r="G88" s="238" t="s">
        <v>129</v>
      </c>
      <c r="H88" s="239">
        <v>100</v>
      </c>
      <c r="I88" s="239"/>
      <c r="J88" s="240">
        <v>23</v>
      </c>
      <c r="K88" s="241">
        <v>22</v>
      </c>
      <c r="L88" s="240">
        <v>39</v>
      </c>
      <c r="M88" s="241">
        <v>30</v>
      </c>
      <c r="N88" s="240">
        <f t="shared" si="2"/>
        <v>62</v>
      </c>
      <c r="O88" s="241">
        <f t="shared" si="3"/>
        <v>52</v>
      </c>
    </row>
    <row r="89" spans="1:15" ht="36">
      <c r="A89" s="236">
        <v>2</v>
      </c>
      <c r="B89" s="237" t="s">
        <v>232</v>
      </c>
      <c r="C89" s="236">
        <v>2848286</v>
      </c>
      <c r="D89" s="237" t="s">
        <v>176</v>
      </c>
      <c r="E89" s="236" t="s">
        <v>106</v>
      </c>
      <c r="F89" s="238" t="s">
        <v>175</v>
      </c>
      <c r="G89" s="238" t="s">
        <v>129</v>
      </c>
      <c r="H89" s="239">
        <v>113</v>
      </c>
      <c r="I89" s="239"/>
      <c r="J89" s="240">
        <v>15</v>
      </c>
      <c r="K89" s="241">
        <v>10.64</v>
      </c>
      <c r="L89" s="240">
        <v>28</v>
      </c>
      <c r="M89" s="241">
        <v>17.21</v>
      </c>
      <c r="N89" s="240">
        <f t="shared" si="2"/>
        <v>43</v>
      </c>
      <c r="O89" s="241">
        <f t="shared" si="3"/>
        <v>27.85</v>
      </c>
    </row>
    <row r="90" spans="1:15" ht="33.75">
      <c r="A90" s="244">
        <v>2</v>
      </c>
      <c r="B90" s="247" t="s">
        <v>317</v>
      </c>
      <c r="C90" s="244">
        <v>1049767</v>
      </c>
      <c r="D90" s="247" t="s">
        <v>176</v>
      </c>
      <c r="E90" s="244" t="s">
        <v>106</v>
      </c>
      <c r="F90" s="246" t="s">
        <v>175</v>
      </c>
      <c r="G90" s="246" t="s">
        <v>129</v>
      </c>
      <c r="H90" s="240">
        <v>165</v>
      </c>
      <c r="I90" s="240"/>
      <c r="J90" s="240">
        <v>41</v>
      </c>
      <c r="K90" s="241">
        <v>40</v>
      </c>
      <c r="L90" s="240">
        <v>52</v>
      </c>
      <c r="M90" s="241">
        <v>38.4</v>
      </c>
      <c r="N90" s="240">
        <f t="shared" si="2"/>
        <v>93</v>
      </c>
      <c r="O90" s="241">
        <f t="shared" si="3"/>
        <v>78.400000000000006</v>
      </c>
    </row>
    <row r="91" spans="1:15" ht="90">
      <c r="A91" s="236">
        <v>2</v>
      </c>
      <c r="B91" s="237" t="s">
        <v>281</v>
      </c>
      <c r="C91" s="236">
        <v>7012291</v>
      </c>
      <c r="D91" s="237" t="s">
        <v>183</v>
      </c>
      <c r="E91" s="236" t="s">
        <v>106</v>
      </c>
      <c r="F91" s="238" t="s">
        <v>323</v>
      </c>
      <c r="G91" s="238" t="s">
        <v>44</v>
      </c>
      <c r="H91" s="239">
        <v>18</v>
      </c>
      <c r="I91" s="239"/>
      <c r="J91" s="240">
        <v>11</v>
      </c>
      <c r="K91" s="241">
        <v>9.7799999999999994</v>
      </c>
      <c r="L91" s="240">
        <v>22</v>
      </c>
      <c r="M91" s="241">
        <v>6.08</v>
      </c>
      <c r="N91" s="240">
        <f t="shared" si="2"/>
        <v>33</v>
      </c>
      <c r="O91" s="241">
        <f t="shared" si="3"/>
        <v>15.86</v>
      </c>
    </row>
    <row r="92" spans="1:15" ht="56.25">
      <c r="A92" s="236">
        <v>2</v>
      </c>
      <c r="B92" s="237" t="s">
        <v>297</v>
      </c>
      <c r="C92" s="236">
        <v>9493656</v>
      </c>
      <c r="D92" s="237" t="s">
        <v>183</v>
      </c>
      <c r="E92" s="236" t="s">
        <v>106</v>
      </c>
      <c r="F92" s="238" t="s">
        <v>182</v>
      </c>
      <c r="G92" s="238" t="s">
        <v>93</v>
      </c>
      <c r="H92" s="239">
        <v>107</v>
      </c>
      <c r="I92" s="239"/>
      <c r="J92" s="240">
        <v>47</v>
      </c>
      <c r="K92" s="241">
        <v>26.75</v>
      </c>
      <c r="L92" s="240">
        <v>28</v>
      </c>
      <c r="M92" s="241">
        <v>1.75</v>
      </c>
      <c r="N92" s="240">
        <f t="shared" si="2"/>
        <v>75</v>
      </c>
      <c r="O92" s="241">
        <f t="shared" si="3"/>
        <v>28.5</v>
      </c>
    </row>
    <row r="93" spans="1:15" ht="45">
      <c r="A93" s="236">
        <v>2</v>
      </c>
      <c r="B93" s="237" t="s">
        <v>208</v>
      </c>
      <c r="C93" s="236">
        <v>7032621</v>
      </c>
      <c r="D93" s="237" t="s">
        <v>183</v>
      </c>
      <c r="E93" s="236" t="s">
        <v>106</v>
      </c>
      <c r="F93" s="238" t="s">
        <v>182</v>
      </c>
      <c r="G93" s="238" t="s">
        <v>44</v>
      </c>
      <c r="H93" s="239">
        <v>40</v>
      </c>
      <c r="I93" s="239"/>
      <c r="J93" s="240">
        <v>18</v>
      </c>
      <c r="K93" s="241">
        <v>16.7</v>
      </c>
      <c r="L93" s="240">
        <v>46</v>
      </c>
      <c r="M93" s="241">
        <v>10.48</v>
      </c>
      <c r="N93" s="240">
        <f t="shared" si="2"/>
        <v>64</v>
      </c>
      <c r="O93" s="241">
        <f t="shared" si="3"/>
        <v>27.18</v>
      </c>
    </row>
    <row r="94" spans="1:15" ht="33.75">
      <c r="A94" s="236">
        <v>2</v>
      </c>
      <c r="B94" s="237" t="s">
        <v>327</v>
      </c>
      <c r="C94" s="236">
        <v>4605047</v>
      </c>
      <c r="D94" s="237" t="s">
        <v>183</v>
      </c>
      <c r="E94" s="236" t="s">
        <v>106</v>
      </c>
      <c r="F94" s="238" t="s">
        <v>182</v>
      </c>
      <c r="G94" s="238" t="s">
        <v>129</v>
      </c>
      <c r="H94" s="239">
        <v>41</v>
      </c>
      <c r="I94" s="239"/>
      <c r="J94" s="240">
        <v>11</v>
      </c>
      <c r="K94" s="241">
        <v>11</v>
      </c>
      <c r="L94" s="240">
        <v>9</v>
      </c>
      <c r="M94" s="241">
        <v>9</v>
      </c>
      <c r="N94" s="240">
        <f t="shared" si="2"/>
        <v>20</v>
      </c>
      <c r="O94" s="241">
        <f t="shared" si="3"/>
        <v>20</v>
      </c>
    </row>
    <row r="95" spans="1:15" ht="67.5">
      <c r="A95" s="231">
        <v>2</v>
      </c>
      <c r="B95" s="232" t="s">
        <v>297</v>
      </c>
      <c r="C95" s="231">
        <v>9925245</v>
      </c>
      <c r="D95" s="232" t="s">
        <v>1744</v>
      </c>
      <c r="E95" s="231" t="s">
        <v>106</v>
      </c>
      <c r="F95" s="233" t="s">
        <v>531</v>
      </c>
      <c r="G95" s="233" t="s">
        <v>153</v>
      </c>
      <c r="H95" s="234">
        <v>37</v>
      </c>
      <c r="I95" s="234"/>
      <c r="J95" s="234">
        <v>8</v>
      </c>
      <c r="K95" s="235">
        <v>6.45</v>
      </c>
      <c r="L95" s="234">
        <v>22</v>
      </c>
      <c r="M95" s="235">
        <v>8.5</v>
      </c>
      <c r="N95" s="240">
        <f t="shared" si="2"/>
        <v>30</v>
      </c>
      <c r="O95" s="241">
        <f t="shared" si="3"/>
        <v>14.95</v>
      </c>
    </row>
    <row r="96" spans="1:15" ht="45">
      <c r="A96" s="231">
        <v>2</v>
      </c>
      <c r="B96" s="232" t="s">
        <v>1284</v>
      </c>
      <c r="C96" s="231">
        <v>7055199</v>
      </c>
      <c r="D96" s="232" t="s">
        <v>1744</v>
      </c>
      <c r="E96" s="231" t="s">
        <v>106</v>
      </c>
      <c r="F96" s="233" t="s">
        <v>159</v>
      </c>
      <c r="G96" s="233" t="s">
        <v>299</v>
      </c>
      <c r="H96" s="234">
        <v>6</v>
      </c>
      <c r="I96" s="234"/>
      <c r="J96" s="234">
        <v>4</v>
      </c>
      <c r="K96" s="235">
        <v>3.6</v>
      </c>
      <c r="L96" s="234">
        <v>16</v>
      </c>
      <c r="M96" s="235">
        <v>0.5</v>
      </c>
      <c r="N96" s="240">
        <f t="shared" si="2"/>
        <v>20</v>
      </c>
      <c r="O96" s="241">
        <f t="shared" si="3"/>
        <v>4.0999999999999996</v>
      </c>
    </row>
    <row r="97" spans="1:15" ht="62.25" customHeight="1">
      <c r="A97" s="231">
        <v>2</v>
      </c>
      <c r="B97" s="232" t="s">
        <v>1282</v>
      </c>
      <c r="C97" s="231">
        <v>1348958</v>
      </c>
      <c r="D97" s="232" t="s">
        <v>1762</v>
      </c>
      <c r="E97" s="231" t="s">
        <v>1761</v>
      </c>
      <c r="F97" s="233" t="s">
        <v>1195</v>
      </c>
      <c r="G97" s="233" t="s">
        <v>308</v>
      </c>
      <c r="H97" s="234">
        <v>0</v>
      </c>
      <c r="I97" s="234">
        <v>3</v>
      </c>
      <c r="J97" s="234">
        <v>6</v>
      </c>
      <c r="K97" s="235">
        <v>3.5</v>
      </c>
      <c r="L97" s="234">
        <v>4</v>
      </c>
      <c r="M97" s="235">
        <v>0.92</v>
      </c>
      <c r="N97" s="240">
        <f t="shared" si="2"/>
        <v>10</v>
      </c>
      <c r="O97" s="241">
        <f t="shared" si="3"/>
        <v>4.42</v>
      </c>
    </row>
    <row r="98" spans="1:15" ht="67.5">
      <c r="A98" s="231">
        <v>2</v>
      </c>
      <c r="B98" s="232" t="s">
        <v>1282</v>
      </c>
      <c r="C98" s="231">
        <v>9046179</v>
      </c>
      <c r="D98" s="232" t="s">
        <v>1762</v>
      </c>
      <c r="E98" s="231" t="s">
        <v>1761</v>
      </c>
      <c r="F98" s="233" t="s">
        <v>1195</v>
      </c>
      <c r="G98" s="233" t="s">
        <v>308</v>
      </c>
      <c r="H98" s="234">
        <v>0</v>
      </c>
      <c r="I98" s="234">
        <v>4</v>
      </c>
      <c r="J98" s="234">
        <v>8</v>
      </c>
      <c r="K98" s="235">
        <v>4.5999999999999996</v>
      </c>
      <c r="L98" s="234">
        <v>4</v>
      </c>
      <c r="M98" s="235">
        <v>0.92</v>
      </c>
      <c r="N98" s="240">
        <f t="shared" si="2"/>
        <v>12</v>
      </c>
      <c r="O98" s="241">
        <f t="shared" si="3"/>
        <v>5.52</v>
      </c>
    </row>
    <row r="99" spans="1:15" ht="135">
      <c r="A99" s="231">
        <v>2</v>
      </c>
      <c r="B99" s="232" t="s">
        <v>1284</v>
      </c>
      <c r="C99" s="231">
        <v>6562208</v>
      </c>
      <c r="D99" s="232" t="s">
        <v>1767</v>
      </c>
      <c r="E99" s="231" t="s">
        <v>29</v>
      </c>
      <c r="F99" s="233" t="s">
        <v>1815</v>
      </c>
      <c r="G99" s="233" t="s">
        <v>93</v>
      </c>
      <c r="H99" s="234">
        <v>0</v>
      </c>
      <c r="I99" s="234">
        <v>2</v>
      </c>
      <c r="J99" s="234">
        <v>4</v>
      </c>
      <c r="K99" s="235">
        <v>4</v>
      </c>
      <c r="L99" s="234">
        <v>16</v>
      </c>
      <c r="M99" s="235">
        <v>0.7</v>
      </c>
      <c r="N99" s="240">
        <f t="shared" si="2"/>
        <v>20</v>
      </c>
      <c r="O99" s="241">
        <f t="shared" si="3"/>
        <v>4.7</v>
      </c>
    </row>
    <row r="100" spans="1:15" ht="78.75">
      <c r="A100" s="231">
        <v>2</v>
      </c>
      <c r="B100" s="232" t="s">
        <v>1284</v>
      </c>
      <c r="C100" s="231">
        <v>5598614</v>
      </c>
      <c r="D100" s="232" t="s">
        <v>1767</v>
      </c>
      <c r="E100" s="231" t="s">
        <v>1761</v>
      </c>
      <c r="F100" s="233" t="s">
        <v>1818</v>
      </c>
      <c r="G100" s="233" t="s">
        <v>93</v>
      </c>
      <c r="H100" s="234">
        <v>0</v>
      </c>
      <c r="I100" s="234">
        <v>2</v>
      </c>
      <c r="J100" s="234">
        <v>2</v>
      </c>
      <c r="K100" s="235">
        <v>2</v>
      </c>
      <c r="L100" s="234">
        <v>16</v>
      </c>
      <c r="M100" s="235">
        <v>0.8</v>
      </c>
      <c r="N100" s="240">
        <f t="shared" si="2"/>
        <v>18</v>
      </c>
      <c r="O100" s="241">
        <f t="shared" si="3"/>
        <v>2.8</v>
      </c>
    </row>
    <row r="101" spans="1:15" ht="45">
      <c r="A101" s="244">
        <v>2</v>
      </c>
      <c r="B101" s="247" t="s">
        <v>1792</v>
      </c>
      <c r="C101" s="244">
        <v>2374792</v>
      </c>
      <c r="D101" s="247" t="s">
        <v>2160</v>
      </c>
      <c r="E101" s="244" t="s">
        <v>29</v>
      </c>
      <c r="F101" s="246" t="s">
        <v>1391</v>
      </c>
      <c r="G101" s="246" t="s">
        <v>2208</v>
      </c>
      <c r="H101" s="240">
        <v>0</v>
      </c>
      <c r="I101" s="240">
        <v>2</v>
      </c>
      <c r="J101" s="240">
        <v>2</v>
      </c>
      <c r="K101" s="241">
        <v>1.5</v>
      </c>
      <c r="L101" s="240">
        <v>4</v>
      </c>
      <c r="M101" s="241">
        <v>0.48</v>
      </c>
      <c r="N101" s="240">
        <f t="shared" si="2"/>
        <v>6</v>
      </c>
      <c r="O101" s="241">
        <f t="shared" si="3"/>
        <v>1.98</v>
      </c>
    </row>
    <row r="102" spans="1:15" ht="45">
      <c r="A102" s="244">
        <v>2</v>
      </c>
      <c r="B102" s="247" t="s">
        <v>1282</v>
      </c>
      <c r="C102" s="244">
        <v>4617622</v>
      </c>
      <c r="D102" s="247" t="s">
        <v>2160</v>
      </c>
      <c r="E102" s="244" t="s">
        <v>52</v>
      </c>
      <c r="F102" s="246" t="s">
        <v>1391</v>
      </c>
      <c r="G102" s="246" t="s">
        <v>2166</v>
      </c>
      <c r="H102" s="240">
        <v>0</v>
      </c>
      <c r="I102" s="240">
        <v>3</v>
      </c>
      <c r="J102" s="240">
        <v>5</v>
      </c>
      <c r="K102" s="241">
        <v>3.7</v>
      </c>
      <c r="L102" s="240">
        <v>4</v>
      </c>
      <c r="M102" s="241">
        <v>0.6</v>
      </c>
      <c r="N102" s="240">
        <f t="shared" si="2"/>
        <v>9</v>
      </c>
      <c r="O102" s="241">
        <f t="shared" si="3"/>
        <v>4.3</v>
      </c>
    </row>
    <row r="103" spans="1:15" ht="45">
      <c r="A103" s="244">
        <v>2</v>
      </c>
      <c r="B103" s="247" t="s">
        <v>1282</v>
      </c>
      <c r="C103" s="244">
        <v>4903149</v>
      </c>
      <c r="D103" s="247" t="s">
        <v>2160</v>
      </c>
      <c r="E103" s="244" t="s">
        <v>52</v>
      </c>
      <c r="F103" s="246" t="s">
        <v>1391</v>
      </c>
      <c r="G103" s="246" t="s">
        <v>1735</v>
      </c>
      <c r="H103" s="240">
        <v>0</v>
      </c>
      <c r="I103" s="240">
        <v>3</v>
      </c>
      <c r="J103" s="240">
        <v>7</v>
      </c>
      <c r="K103" s="241">
        <v>5.2</v>
      </c>
      <c r="L103" s="240">
        <v>4</v>
      </c>
      <c r="M103" s="241">
        <v>0.6</v>
      </c>
      <c r="N103" s="240">
        <f t="shared" si="2"/>
        <v>11</v>
      </c>
      <c r="O103" s="241">
        <f t="shared" si="3"/>
        <v>5.8</v>
      </c>
    </row>
    <row r="104" spans="1:15" ht="45">
      <c r="A104" s="244">
        <v>2</v>
      </c>
      <c r="B104" s="247" t="s">
        <v>1282</v>
      </c>
      <c r="C104" s="244">
        <v>5486070</v>
      </c>
      <c r="D104" s="247" t="s">
        <v>2160</v>
      </c>
      <c r="E104" s="244" t="s">
        <v>52</v>
      </c>
      <c r="F104" s="246" t="s">
        <v>1391</v>
      </c>
      <c r="G104" s="246" t="s">
        <v>2166</v>
      </c>
      <c r="H104" s="240">
        <v>0</v>
      </c>
      <c r="I104" s="240">
        <v>2</v>
      </c>
      <c r="J104" s="240">
        <v>5</v>
      </c>
      <c r="K104" s="241">
        <v>3.6</v>
      </c>
      <c r="L104" s="240">
        <v>4</v>
      </c>
      <c r="M104" s="241">
        <v>0.6</v>
      </c>
      <c r="N104" s="240">
        <f t="shared" si="2"/>
        <v>9</v>
      </c>
      <c r="O104" s="241">
        <f t="shared" si="3"/>
        <v>4.2</v>
      </c>
    </row>
    <row r="105" spans="1:15" ht="45">
      <c r="A105" s="244">
        <v>2</v>
      </c>
      <c r="B105" s="247" t="s">
        <v>1282</v>
      </c>
      <c r="C105" s="244">
        <v>6987486</v>
      </c>
      <c r="D105" s="247" t="s">
        <v>2160</v>
      </c>
      <c r="E105" s="244" t="s">
        <v>52</v>
      </c>
      <c r="F105" s="246" t="s">
        <v>1391</v>
      </c>
      <c r="G105" s="246" t="s">
        <v>2166</v>
      </c>
      <c r="H105" s="240">
        <v>0</v>
      </c>
      <c r="I105" s="240">
        <v>3</v>
      </c>
      <c r="J105" s="240">
        <v>6</v>
      </c>
      <c r="K105" s="241">
        <v>3.6</v>
      </c>
      <c r="L105" s="240">
        <v>4</v>
      </c>
      <c r="M105" s="241">
        <v>0.6</v>
      </c>
      <c r="N105" s="240">
        <f t="shared" si="2"/>
        <v>10</v>
      </c>
      <c r="O105" s="241">
        <f t="shared" si="3"/>
        <v>4.2</v>
      </c>
    </row>
    <row r="106" spans="1:15" ht="45">
      <c r="A106" s="257">
        <v>2</v>
      </c>
      <c r="B106" s="258" t="s">
        <v>732</v>
      </c>
      <c r="C106" s="257">
        <v>2149893</v>
      </c>
      <c r="D106" s="258" t="s">
        <v>2160</v>
      </c>
      <c r="E106" s="257" t="s">
        <v>52</v>
      </c>
      <c r="F106" s="259" t="s">
        <v>1391</v>
      </c>
      <c r="G106" s="259" t="s">
        <v>1735</v>
      </c>
      <c r="H106" s="240">
        <v>0</v>
      </c>
      <c r="I106" s="240">
        <v>2</v>
      </c>
      <c r="J106" s="240">
        <v>2</v>
      </c>
      <c r="K106" s="241">
        <v>2</v>
      </c>
      <c r="L106" s="240">
        <v>3</v>
      </c>
      <c r="M106" s="241">
        <v>0.8</v>
      </c>
      <c r="N106" s="240">
        <f t="shared" si="2"/>
        <v>5</v>
      </c>
      <c r="O106" s="241">
        <f t="shared" si="3"/>
        <v>2.8</v>
      </c>
    </row>
    <row r="107" spans="1:15" ht="45">
      <c r="A107" s="244">
        <v>2</v>
      </c>
      <c r="B107" s="247" t="s">
        <v>732</v>
      </c>
      <c r="C107" s="244">
        <v>2570590</v>
      </c>
      <c r="D107" s="247" t="s">
        <v>2160</v>
      </c>
      <c r="E107" s="244" t="s">
        <v>52</v>
      </c>
      <c r="F107" s="246" t="s">
        <v>1391</v>
      </c>
      <c r="G107" s="246" t="s">
        <v>2166</v>
      </c>
      <c r="H107" s="240">
        <v>0</v>
      </c>
      <c r="I107" s="240">
        <v>2</v>
      </c>
      <c r="J107" s="240">
        <v>4</v>
      </c>
      <c r="K107" s="241">
        <v>3</v>
      </c>
      <c r="L107" s="240">
        <v>4</v>
      </c>
      <c r="M107" s="241">
        <v>0.55000000000000004</v>
      </c>
      <c r="N107" s="240">
        <f t="shared" si="2"/>
        <v>8</v>
      </c>
      <c r="O107" s="241">
        <f t="shared" si="3"/>
        <v>3.55</v>
      </c>
    </row>
    <row r="108" spans="1:15" ht="45">
      <c r="A108" s="231">
        <v>2</v>
      </c>
      <c r="B108" s="232" t="s">
        <v>1284</v>
      </c>
      <c r="C108" s="231">
        <v>8090360</v>
      </c>
      <c r="D108" s="232" t="s">
        <v>1774</v>
      </c>
      <c r="E108" s="231" t="s">
        <v>29</v>
      </c>
      <c r="F108" s="233" t="s">
        <v>1807</v>
      </c>
      <c r="G108" s="233" t="s">
        <v>153</v>
      </c>
      <c r="H108" s="234">
        <v>10</v>
      </c>
      <c r="I108" s="234"/>
      <c r="J108" s="234">
        <v>4</v>
      </c>
      <c r="K108" s="235">
        <v>2.4</v>
      </c>
      <c r="L108" s="234">
        <v>16</v>
      </c>
      <c r="M108" s="235">
        <v>0.5</v>
      </c>
      <c r="N108" s="240">
        <f t="shared" si="2"/>
        <v>20</v>
      </c>
      <c r="O108" s="241">
        <f t="shared" si="3"/>
        <v>2.9</v>
      </c>
    </row>
    <row r="109" spans="1:15" ht="180">
      <c r="A109" s="248">
        <v>2</v>
      </c>
      <c r="B109" s="249" t="s">
        <v>1289</v>
      </c>
      <c r="C109" s="248">
        <v>5998627</v>
      </c>
      <c r="D109" s="249" t="s">
        <v>1217</v>
      </c>
      <c r="E109" s="248" t="s">
        <v>52</v>
      </c>
      <c r="F109" s="250" t="s">
        <v>1290</v>
      </c>
      <c r="G109" s="250" t="s">
        <v>93</v>
      </c>
      <c r="H109" s="234">
        <v>0</v>
      </c>
      <c r="I109" s="251">
        <v>1</v>
      </c>
      <c r="J109" s="251">
        <v>1</v>
      </c>
      <c r="K109" s="252">
        <v>0.5</v>
      </c>
      <c r="L109" s="251">
        <v>1</v>
      </c>
      <c r="M109" s="252">
        <v>1</v>
      </c>
      <c r="N109" s="240">
        <f t="shared" si="2"/>
        <v>2</v>
      </c>
      <c r="O109" s="241">
        <f t="shared" si="3"/>
        <v>1.5</v>
      </c>
    </row>
    <row r="110" spans="1:15" ht="67.5">
      <c r="A110" s="236">
        <v>2</v>
      </c>
      <c r="B110" s="237" t="s">
        <v>1291</v>
      </c>
      <c r="C110" s="236">
        <v>5524282</v>
      </c>
      <c r="D110" s="237" t="s">
        <v>1217</v>
      </c>
      <c r="E110" s="236" t="s">
        <v>29</v>
      </c>
      <c r="F110" s="238" t="s">
        <v>749</v>
      </c>
      <c r="G110" s="238" t="s">
        <v>93</v>
      </c>
      <c r="H110" s="240">
        <v>0</v>
      </c>
      <c r="I110" s="240">
        <v>1</v>
      </c>
      <c r="J110" s="240">
        <v>2</v>
      </c>
      <c r="K110" s="241">
        <v>0.29799999999999999</v>
      </c>
      <c r="L110" s="240">
        <v>2</v>
      </c>
      <c r="M110" s="241">
        <v>0.17399999999999999</v>
      </c>
      <c r="N110" s="240">
        <f t="shared" si="2"/>
        <v>4</v>
      </c>
      <c r="O110" s="241">
        <f t="shared" si="3"/>
        <v>0.47199999999999998</v>
      </c>
    </row>
    <row r="111" spans="1:15" ht="146.25">
      <c r="A111" s="248">
        <v>2</v>
      </c>
      <c r="B111" s="249" t="s">
        <v>1286</v>
      </c>
      <c r="C111" s="248">
        <v>6395067</v>
      </c>
      <c r="D111" s="249" t="s">
        <v>1217</v>
      </c>
      <c r="E111" s="248" t="s">
        <v>52</v>
      </c>
      <c r="F111" s="250" t="s">
        <v>1287</v>
      </c>
      <c r="G111" s="250" t="s">
        <v>153</v>
      </c>
      <c r="H111" s="234">
        <v>0</v>
      </c>
      <c r="I111" s="251">
        <v>1</v>
      </c>
      <c r="J111" s="251">
        <v>4</v>
      </c>
      <c r="K111" s="252">
        <v>2</v>
      </c>
      <c r="L111" s="251">
        <v>14</v>
      </c>
      <c r="M111" s="252">
        <v>1.6</v>
      </c>
      <c r="N111" s="240">
        <f t="shared" si="2"/>
        <v>18</v>
      </c>
      <c r="O111" s="241">
        <f t="shared" si="3"/>
        <v>3.6</v>
      </c>
    </row>
    <row r="112" spans="1:15" ht="56.25">
      <c r="A112" s="248">
        <v>2</v>
      </c>
      <c r="B112" s="249" t="s">
        <v>1284</v>
      </c>
      <c r="C112" s="248">
        <v>9057704</v>
      </c>
      <c r="D112" s="249" t="s">
        <v>1217</v>
      </c>
      <c r="E112" s="248" t="s">
        <v>29</v>
      </c>
      <c r="F112" s="250" t="s">
        <v>1285</v>
      </c>
      <c r="G112" s="250" t="s">
        <v>153</v>
      </c>
      <c r="H112" s="234">
        <v>0</v>
      </c>
      <c r="I112" s="251">
        <v>1</v>
      </c>
      <c r="J112" s="251">
        <v>1</v>
      </c>
      <c r="K112" s="252">
        <v>1</v>
      </c>
      <c r="L112" s="251">
        <v>16</v>
      </c>
      <c r="M112" s="252">
        <v>0.3</v>
      </c>
      <c r="N112" s="240">
        <f t="shared" si="2"/>
        <v>17</v>
      </c>
      <c r="O112" s="241">
        <f t="shared" si="3"/>
        <v>1.3</v>
      </c>
    </row>
    <row r="113" spans="1:15" ht="67.5">
      <c r="A113" s="248">
        <v>2</v>
      </c>
      <c r="B113" s="249" t="s">
        <v>1282</v>
      </c>
      <c r="C113" s="248">
        <v>6964061</v>
      </c>
      <c r="D113" s="249" t="s">
        <v>1217</v>
      </c>
      <c r="E113" s="248" t="s">
        <v>29</v>
      </c>
      <c r="F113" s="250" t="s">
        <v>1195</v>
      </c>
      <c r="G113" s="250" t="s">
        <v>308</v>
      </c>
      <c r="H113" s="234">
        <v>0</v>
      </c>
      <c r="I113" s="251">
        <v>1</v>
      </c>
      <c r="J113" s="251">
        <v>2</v>
      </c>
      <c r="K113" s="252">
        <v>1.2</v>
      </c>
      <c r="L113" s="251">
        <v>2</v>
      </c>
      <c r="M113" s="252">
        <v>0.2</v>
      </c>
      <c r="N113" s="240">
        <f t="shared" si="2"/>
        <v>4</v>
      </c>
      <c r="O113" s="241">
        <f t="shared" si="3"/>
        <v>1.4</v>
      </c>
    </row>
    <row r="114" spans="1:15" ht="112.5">
      <c r="A114" s="248">
        <v>2</v>
      </c>
      <c r="B114" s="249" t="s">
        <v>732</v>
      </c>
      <c r="C114" s="248">
        <v>1181937</v>
      </c>
      <c r="D114" s="249" t="s">
        <v>1217</v>
      </c>
      <c r="E114" s="248" t="s">
        <v>29</v>
      </c>
      <c r="F114" s="250" t="s">
        <v>1279</v>
      </c>
      <c r="G114" s="250" t="s">
        <v>1203</v>
      </c>
      <c r="H114" s="234">
        <v>0</v>
      </c>
      <c r="I114" s="251">
        <v>1</v>
      </c>
      <c r="J114" s="251">
        <v>1</v>
      </c>
      <c r="K114" s="252">
        <v>1</v>
      </c>
      <c r="L114" s="251">
        <v>3</v>
      </c>
      <c r="M114" s="252">
        <v>0.21</v>
      </c>
      <c r="N114" s="240">
        <f t="shared" si="2"/>
        <v>4</v>
      </c>
      <c r="O114" s="241">
        <f t="shared" si="3"/>
        <v>1.21</v>
      </c>
    </row>
    <row r="115" spans="1:15" ht="123.75">
      <c r="A115" s="248">
        <v>2</v>
      </c>
      <c r="B115" s="249" t="s">
        <v>732</v>
      </c>
      <c r="C115" s="248">
        <v>5361940</v>
      </c>
      <c r="D115" s="249" t="s">
        <v>1217</v>
      </c>
      <c r="E115" s="248" t="s">
        <v>52</v>
      </c>
      <c r="F115" s="250" t="s">
        <v>1288</v>
      </c>
      <c r="G115" s="250" t="s">
        <v>153</v>
      </c>
      <c r="H115" s="234">
        <v>0</v>
      </c>
      <c r="I115" s="251">
        <v>2</v>
      </c>
      <c r="J115" s="251">
        <v>3</v>
      </c>
      <c r="K115" s="252">
        <v>2.5</v>
      </c>
      <c r="L115" s="251">
        <v>3</v>
      </c>
      <c r="M115" s="252">
        <v>0.45</v>
      </c>
      <c r="N115" s="240">
        <f t="shared" si="2"/>
        <v>6</v>
      </c>
      <c r="O115" s="241">
        <f t="shared" si="3"/>
        <v>2.95</v>
      </c>
    </row>
    <row r="116" spans="1:15" ht="90">
      <c r="A116" s="236">
        <v>2</v>
      </c>
      <c r="B116" s="237" t="s">
        <v>1280</v>
      </c>
      <c r="C116" s="236">
        <v>1066993</v>
      </c>
      <c r="D116" s="237" t="s">
        <v>1217</v>
      </c>
      <c r="E116" s="236" t="s">
        <v>29</v>
      </c>
      <c r="F116" s="238" t="s">
        <v>1281</v>
      </c>
      <c r="G116" s="238" t="s">
        <v>299</v>
      </c>
      <c r="H116" s="240">
        <v>0</v>
      </c>
      <c r="I116" s="240">
        <v>1</v>
      </c>
      <c r="J116" s="240">
        <v>4</v>
      </c>
      <c r="K116" s="241">
        <v>1.448</v>
      </c>
      <c r="L116" s="240">
        <v>2</v>
      </c>
      <c r="M116" s="241">
        <v>0.159</v>
      </c>
      <c r="N116" s="240">
        <f t="shared" si="2"/>
        <v>6</v>
      </c>
      <c r="O116" s="241">
        <f t="shared" si="3"/>
        <v>1.607</v>
      </c>
    </row>
    <row r="117" spans="1:15" ht="33.75">
      <c r="A117" s="236">
        <v>2</v>
      </c>
      <c r="B117" s="237" t="s">
        <v>1283</v>
      </c>
      <c r="C117" s="236">
        <v>2140724</v>
      </c>
      <c r="D117" s="237" t="s">
        <v>1217</v>
      </c>
      <c r="E117" s="236" t="s">
        <v>52</v>
      </c>
      <c r="F117" s="238" t="s">
        <v>1208</v>
      </c>
      <c r="G117" s="238" t="s">
        <v>144</v>
      </c>
      <c r="H117" s="239">
        <v>0</v>
      </c>
      <c r="I117" s="239">
        <v>1</v>
      </c>
      <c r="J117" s="240">
        <v>3</v>
      </c>
      <c r="K117" s="241">
        <v>2.5</v>
      </c>
      <c r="L117" s="240">
        <v>6</v>
      </c>
      <c r="M117" s="241">
        <v>0.81399999999999995</v>
      </c>
      <c r="N117" s="240">
        <f t="shared" si="2"/>
        <v>9</v>
      </c>
      <c r="O117" s="241">
        <f t="shared" si="3"/>
        <v>3.3140000000000001</v>
      </c>
    </row>
    <row r="118" spans="1:15" ht="67.5">
      <c r="A118" s="244">
        <v>2</v>
      </c>
      <c r="B118" s="247" t="s">
        <v>241</v>
      </c>
      <c r="C118" s="244">
        <v>6315827</v>
      </c>
      <c r="D118" s="247" t="s">
        <v>1217</v>
      </c>
      <c r="E118" s="244" t="s">
        <v>29</v>
      </c>
      <c r="F118" s="246" t="s">
        <v>1208</v>
      </c>
      <c r="G118" s="246" t="s">
        <v>308</v>
      </c>
      <c r="H118" s="240">
        <v>0</v>
      </c>
      <c r="I118" s="240">
        <v>3</v>
      </c>
      <c r="J118" s="240">
        <v>3</v>
      </c>
      <c r="K118" s="241">
        <v>2.8</v>
      </c>
      <c r="L118" s="240">
        <v>18</v>
      </c>
      <c r="M118" s="241">
        <v>1.8</v>
      </c>
      <c r="N118" s="240">
        <f t="shared" si="2"/>
        <v>21</v>
      </c>
      <c r="O118" s="241">
        <f t="shared" si="3"/>
        <v>4.5999999999999996</v>
      </c>
    </row>
    <row r="119" spans="1:15" ht="67.5">
      <c r="A119" s="236">
        <v>2</v>
      </c>
      <c r="B119" s="262" t="s">
        <v>225</v>
      </c>
      <c r="C119" s="236">
        <v>8756058</v>
      </c>
      <c r="D119" s="237" t="s">
        <v>2119</v>
      </c>
      <c r="E119" s="263" t="s">
        <v>106</v>
      </c>
      <c r="F119" s="238" t="s">
        <v>233</v>
      </c>
      <c r="G119" s="238" t="s">
        <v>129</v>
      </c>
      <c r="H119" s="240">
        <v>4</v>
      </c>
      <c r="I119" s="239"/>
      <c r="J119" s="240">
        <f>48-13</f>
        <v>35</v>
      </c>
      <c r="K119" s="241">
        <f>2.4-0.65</f>
        <v>1.75</v>
      </c>
      <c r="L119" s="240">
        <v>10</v>
      </c>
      <c r="M119" s="241">
        <v>0.5</v>
      </c>
      <c r="N119" s="240">
        <f t="shared" si="2"/>
        <v>45</v>
      </c>
      <c r="O119" s="241">
        <f t="shared" si="3"/>
        <v>2.25</v>
      </c>
    </row>
    <row r="120" spans="1:15" ht="101.25">
      <c r="A120" s="231">
        <v>2</v>
      </c>
      <c r="B120" s="232" t="s">
        <v>1286</v>
      </c>
      <c r="C120" s="231">
        <v>1590533</v>
      </c>
      <c r="D120" s="232" t="s">
        <v>2119</v>
      </c>
      <c r="E120" s="231" t="s">
        <v>106</v>
      </c>
      <c r="F120" s="233" t="s">
        <v>258</v>
      </c>
      <c r="G120" s="233" t="s">
        <v>44</v>
      </c>
      <c r="H120" s="234">
        <v>10</v>
      </c>
      <c r="I120" s="234"/>
      <c r="J120" s="234">
        <f>8-4</f>
        <v>4</v>
      </c>
      <c r="K120" s="235">
        <f>7.3-4</f>
        <v>3.3</v>
      </c>
      <c r="L120" s="234">
        <v>46</v>
      </c>
      <c r="M120" s="235">
        <v>3.74</v>
      </c>
      <c r="N120" s="240">
        <f t="shared" si="2"/>
        <v>50</v>
      </c>
      <c r="O120" s="241">
        <f t="shared" si="3"/>
        <v>7.04</v>
      </c>
    </row>
    <row r="121" spans="1:15" ht="56.25">
      <c r="A121" s="257">
        <v>2</v>
      </c>
      <c r="B121" s="247" t="s">
        <v>2202</v>
      </c>
      <c r="C121" s="244">
        <v>8647982</v>
      </c>
      <c r="D121" s="247" t="s">
        <v>2119</v>
      </c>
      <c r="E121" s="236" t="s">
        <v>106</v>
      </c>
      <c r="F121" s="246" t="s">
        <v>260</v>
      </c>
      <c r="G121" s="246" t="s">
        <v>93</v>
      </c>
      <c r="H121" s="240">
        <v>3</v>
      </c>
      <c r="I121" s="240"/>
      <c r="J121" s="240">
        <f>9-5</f>
        <v>4</v>
      </c>
      <c r="K121" s="241">
        <f>2.75-1.15</f>
        <v>1.6</v>
      </c>
      <c r="L121" s="240">
        <v>5</v>
      </c>
      <c r="M121" s="241">
        <v>1.95</v>
      </c>
      <c r="N121" s="240">
        <f t="shared" si="2"/>
        <v>9</v>
      </c>
      <c r="O121" s="241">
        <f t="shared" si="3"/>
        <v>3.55</v>
      </c>
    </row>
    <row r="122" spans="1:15" ht="157.5">
      <c r="A122" s="236">
        <v>2</v>
      </c>
      <c r="B122" s="237" t="s">
        <v>192</v>
      </c>
      <c r="C122" s="236">
        <v>1292895</v>
      </c>
      <c r="D122" s="237" t="s">
        <v>34</v>
      </c>
      <c r="E122" s="236" t="s">
        <v>31</v>
      </c>
      <c r="F122" s="238" t="s">
        <v>193</v>
      </c>
      <c r="G122" s="238" t="s">
        <v>194</v>
      </c>
      <c r="H122" s="239">
        <v>0</v>
      </c>
      <c r="I122" s="239">
        <v>9</v>
      </c>
      <c r="J122" s="240">
        <v>10</v>
      </c>
      <c r="K122" s="241">
        <v>9.5</v>
      </c>
      <c r="L122" s="240">
        <v>1</v>
      </c>
      <c r="M122" s="241">
        <v>0.7</v>
      </c>
      <c r="N122" s="240">
        <f t="shared" si="2"/>
        <v>11</v>
      </c>
      <c r="O122" s="241">
        <f t="shared" si="3"/>
        <v>10.199999999999999</v>
      </c>
    </row>
    <row r="123" spans="1:15" ht="146.25">
      <c r="A123" s="236">
        <v>2</v>
      </c>
      <c r="B123" s="237" t="s">
        <v>201</v>
      </c>
      <c r="C123" s="236">
        <v>4047865</v>
      </c>
      <c r="D123" s="237" t="s">
        <v>34</v>
      </c>
      <c r="E123" s="236" t="s">
        <v>31</v>
      </c>
      <c r="F123" s="238" t="s">
        <v>202</v>
      </c>
      <c r="G123" s="238" t="s">
        <v>203</v>
      </c>
      <c r="H123" s="239">
        <v>0</v>
      </c>
      <c r="I123" s="239">
        <v>5</v>
      </c>
      <c r="J123" s="240">
        <v>6</v>
      </c>
      <c r="K123" s="241">
        <v>5.5</v>
      </c>
      <c r="L123" s="240">
        <v>2</v>
      </c>
      <c r="M123" s="241">
        <v>2</v>
      </c>
      <c r="N123" s="240">
        <f t="shared" si="2"/>
        <v>8</v>
      </c>
      <c r="O123" s="241">
        <f t="shared" si="3"/>
        <v>7.5</v>
      </c>
    </row>
    <row r="124" spans="1:15" ht="146.25">
      <c r="A124" s="231">
        <v>2</v>
      </c>
      <c r="B124" s="232" t="s">
        <v>208</v>
      </c>
      <c r="C124" s="231">
        <v>3353273</v>
      </c>
      <c r="D124" s="232" t="s">
        <v>34</v>
      </c>
      <c r="E124" s="231" t="s">
        <v>31</v>
      </c>
      <c r="F124" s="233" t="s">
        <v>209</v>
      </c>
      <c r="G124" s="233" t="s">
        <v>203</v>
      </c>
      <c r="H124" s="234">
        <v>0</v>
      </c>
      <c r="I124" s="234">
        <v>2</v>
      </c>
      <c r="J124" s="234">
        <v>3</v>
      </c>
      <c r="K124" s="235">
        <v>2.4</v>
      </c>
      <c r="L124" s="234">
        <v>13</v>
      </c>
      <c r="M124" s="235">
        <v>2</v>
      </c>
      <c r="N124" s="240">
        <f t="shared" si="2"/>
        <v>16</v>
      </c>
      <c r="O124" s="241">
        <f t="shared" si="3"/>
        <v>4.4000000000000004</v>
      </c>
    </row>
    <row r="125" spans="1:15" ht="135">
      <c r="A125" s="236">
        <v>2</v>
      </c>
      <c r="B125" s="237" t="s">
        <v>215</v>
      </c>
      <c r="C125" s="236">
        <v>9801549</v>
      </c>
      <c r="D125" s="237" t="s">
        <v>45</v>
      </c>
      <c r="E125" s="236" t="s">
        <v>31</v>
      </c>
      <c r="F125" s="238" t="s">
        <v>216</v>
      </c>
      <c r="G125" s="238" t="s">
        <v>33</v>
      </c>
      <c r="H125" s="239">
        <v>0</v>
      </c>
      <c r="I125" s="239">
        <v>2</v>
      </c>
      <c r="J125" s="240">
        <v>3</v>
      </c>
      <c r="K125" s="241">
        <v>1.3</v>
      </c>
      <c r="L125" s="240">
        <v>5</v>
      </c>
      <c r="M125" s="241">
        <v>0.3</v>
      </c>
      <c r="N125" s="240">
        <f t="shared" si="2"/>
        <v>8</v>
      </c>
      <c r="O125" s="241">
        <f t="shared" si="3"/>
        <v>1.6</v>
      </c>
    </row>
    <row r="126" spans="1:15" ht="78.75">
      <c r="A126" s="236">
        <v>2</v>
      </c>
      <c r="B126" s="262" t="s">
        <v>222</v>
      </c>
      <c r="C126" s="236">
        <v>9009774</v>
      </c>
      <c r="D126" s="237" t="s">
        <v>45</v>
      </c>
      <c r="E126" s="263" t="s">
        <v>31</v>
      </c>
      <c r="F126" s="238" t="s">
        <v>223</v>
      </c>
      <c r="G126" s="238" t="s">
        <v>224</v>
      </c>
      <c r="H126" s="240">
        <v>0</v>
      </c>
      <c r="I126" s="239">
        <v>12</v>
      </c>
      <c r="J126" s="240">
        <v>11</v>
      </c>
      <c r="K126" s="241">
        <v>9.6</v>
      </c>
      <c r="L126" s="240">
        <v>12</v>
      </c>
      <c r="M126" s="241">
        <v>2.6</v>
      </c>
      <c r="N126" s="240">
        <f t="shared" si="2"/>
        <v>23</v>
      </c>
      <c r="O126" s="241">
        <f t="shared" si="3"/>
        <v>12.2</v>
      </c>
    </row>
    <row r="127" spans="1:15" ht="202.5">
      <c r="A127" s="236">
        <v>2</v>
      </c>
      <c r="B127" s="237" t="s">
        <v>208</v>
      </c>
      <c r="C127" s="236">
        <v>1592324</v>
      </c>
      <c r="D127" s="237" t="s">
        <v>45</v>
      </c>
      <c r="E127" s="236" t="s">
        <v>31</v>
      </c>
      <c r="F127" s="238" t="s">
        <v>32</v>
      </c>
      <c r="G127" s="238" t="s">
        <v>44</v>
      </c>
      <c r="H127" s="239">
        <v>0</v>
      </c>
      <c r="I127" s="239">
        <v>4</v>
      </c>
      <c r="J127" s="240">
        <v>5</v>
      </c>
      <c r="K127" s="241">
        <v>4.5999999999999996</v>
      </c>
      <c r="L127" s="240">
        <v>13</v>
      </c>
      <c r="M127" s="241">
        <v>2</v>
      </c>
      <c r="N127" s="240">
        <f t="shared" si="2"/>
        <v>18</v>
      </c>
      <c r="O127" s="241">
        <f t="shared" si="3"/>
        <v>6.6</v>
      </c>
    </row>
    <row r="128" spans="1:15" ht="67.5">
      <c r="A128" s="236">
        <v>2</v>
      </c>
      <c r="B128" s="237" t="s">
        <v>232</v>
      </c>
      <c r="C128" s="236">
        <v>3369883</v>
      </c>
      <c r="D128" s="237" t="s">
        <v>45</v>
      </c>
      <c r="E128" s="236" t="s">
        <v>52</v>
      </c>
      <c r="F128" s="238" t="s">
        <v>233</v>
      </c>
      <c r="G128" s="238" t="s">
        <v>44</v>
      </c>
      <c r="H128" s="239">
        <v>0</v>
      </c>
      <c r="I128" s="239">
        <v>2</v>
      </c>
      <c r="J128" s="240">
        <v>8</v>
      </c>
      <c r="K128" s="241">
        <v>6.23</v>
      </c>
      <c r="L128" s="240">
        <v>10</v>
      </c>
      <c r="M128" s="241">
        <v>5.55</v>
      </c>
      <c r="N128" s="240">
        <f t="shared" si="2"/>
        <v>18</v>
      </c>
      <c r="O128" s="241">
        <f t="shared" si="3"/>
        <v>11.780000000000001</v>
      </c>
    </row>
    <row r="129" spans="1:15" ht="90">
      <c r="A129" s="244">
        <v>2</v>
      </c>
      <c r="B129" s="247" t="s">
        <v>241</v>
      </c>
      <c r="C129" s="244">
        <v>7359147</v>
      </c>
      <c r="D129" s="247" t="s">
        <v>45</v>
      </c>
      <c r="E129" s="244" t="s">
        <v>31</v>
      </c>
      <c r="F129" s="246" t="s">
        <v>242</v>
      </c>
      <c r="G129" s="246" t="s">
        <v>243</v>
      </c>
      <c r="H129" s="240">
        <v>0</v>
      </c>
      <c r="I129" s="240">
        <v>13</v>
      </c>
      <c r="J129" s="240">
        <v>17</v>
      </c>
      <c r="K129" s="241">
        <v>17</v>
      </c>
      <c r="L129" s="240">
        <v>31</v>
      </c>
      <c r="M129" s="241">
        <v>15.7</v>
      </c>
      <c r="N129" s="240">
        <f t="shared" si="2"/>
        <v>48</v>
      </c>
      <c r="O129" s="241">
        <f t="shared" si="3"/>
        <v>32.700000000000003</v>
      </c>
    </row>
    <row r="130" spans="1:15" ht="33.75">
      <c r="A130" s="244">
        <v>2</v>
      </c>
      <c r="B130" s="247" t="s">
        <v>252</v>
      </c>
      <c r="C130" s="244">
        <v>1873902</v>
      </c>
      <c r="D130" s="247" t="s">
        <v>45</v>
      </c>
      <c r="E130" s="244" t="s">
        <v>31</v>
      </c>
      <c r="F130" s="246" t="s">
        <v>253</v>
      </c>
      <c r="G130" s="246" t="s">
        <v>254</v>
      </c>
      <c r="H130" s="240">
        <v>0</v>
      </c>
      <c r="I130" s="240">
        <v>15</v>
      </c>
      <c r="J130" s="240">
        <v>3</v>
      </c>
      <c r="K130" s="241">
        <v>1.3</v>
      </c>
      <c r="L130" s="240">
        <v>1</v>
      </c>
      <c r="M130" s="241">
        <v>1</v>
      </c>
      <c r="N130" s="240">
        <f t="shared" si="2"/>
        <v>4</v>
      </c>
      <c r="O130" s="241">
        <f t="shared" si="3"/>
        <v>2.2999999999999998</v>
      </c>
    </row>
    <row r="131" spans="1:15" ht="101.25">
      <c r="A131" s="231">
        <v>2</v>
      </c>
      <c r="B131" s="232" t="s">
        <v>1792</v>
      </c>
      <c r="C131" s="231">
        <v>9766509</v>
      </c>
      <c r="D131" s="232" t="s">
        <v>2176</v>
      </c>
      <c r="E131" s="231" t="s">
        <v>52</v>
      </c>
      <c r="F131" s="233" t="s">
        <v>2039</v>
      </c>
      <c r="G131" s="233" t="s">
        <v>1794</v>
      </c>
      <c r="H131" s="234">
        <v>0</v>
      </c>
      <c r="I131" s="234">
        <v>3</v>
      </c>
      <c r="J131" s="234">
        <v>3</v>
      </c>
      <c r="K131" s="235">
        <v>3</v>
      </c>
      <c r="L131" s="234">
        <v>3</v>
      </c>
      <c r="M131" s="235">
        <v>0.23</v>
      </c>
      <c r="N131" s="240">
        <f t="shared" si="2"/>
        <v>6</v>
      </c>
      <c r="O131" s="241">
        <f t="shared" si="3"/>
        <v>3.23</v>
      </c>
    </row>
    <row r="132" spans="1:15" ht="123.75">
      <c r="A132" s="244">
        <v>2</v>
      </c>
      <c r="B132" s="247" t="s">
        <v>1293</v>
      </c>
      <c r="C132" s="244">
        <v>8668080</v>
      </c>
      <c r="D132" s="247" t="s">
        <v>2176</v>
      </c>
      <c r="E132" s="244" t="s">
        <v>52</v>
      </c>
      <c r="F132" s="246" t="s">
        <v>2245</v>
      </c>
      <c r="G132" s="246"/>
      <c r="H132" s="240">
        <v>0</v>
      </c>
      <c r="I132" s="240">
        <v>1</v>
      </c>
      <c r="J132" s="240">
        <v>1</v>
      </c>
      <c r="K132" s="241">
        <v>0.1</v>
      </c>
      <c r="L132" s="240">
        <v>1</v>
      </c>
      <c r="M132" s="241">
        <v>0.4</v>
      </c>
      <c r="N132" s="240">
        <f t="shared" si="2"/>
        <v>2</v>
      </c>
      <c r="O132" s="241">
        <f t="shared" si="3"/>
        <v>0.5</v>
      </c>
    </row>
    <row r="133" spans="1:15" ht="101.25">
      <c r="A133" s="244">
        <v>2</v>
      </c>
      <c r="B133" s="247" t="s">
        <v>1284</v>
      </c>
      <c r="C133" s="244">
        <v>6539569</v>
      </c>
      <c r="D133" s="247" t="s">
        <v>2176</v>
      </c>
      <c r="E133" s="244" t="s">
        <v>29</v>
      </c>
      <c r="F133" s="246" t="s">
        <v>2240</v>
      </c>
      <c r="G133" s="246" t="s">
        <v>1794</v>
      </c>
      <c r="H133" s="240">
        <v>0</v>
      </c>
      <c r="I133" s="240">
        <v>3</v>
      </c>
      <c r="J133" s="240">
        <v>3</v>
      </c>
      <c r="K133" s="241">
        <v>3</v>
      </c>
      <c r="L133" s="240">
        <v>16</v>
      </c>
      <c r="M133" s="241">
        <v>0.8</v>
      </c>
      <c r="N133" s="240">
        <f t="shared" si="2"/>
        <v>19</v>
      </c>
      <c r="O133" s="241">
        <f t="shared" si="3"/>
        <v>3.8</v>
      </c>
    </row>
    <row r="134" spans="1:15" ht="36">
      <c r="A134" s="231">
        <v>2</v>
      </c>
      <c r="B134" s="232" t="s">
        <v>1282</v>
      </c>
      <c r="C134" s="231">
        <v>9813289</v>
      </c>
      <c r="D134" s="232" t="s">
        <v>2176</v>
      </c>
      <c r="E134" s="231" t="s">
        <v>52</v>
      </c>
      <c r="F134" s="233" t="s">
        <v>2039</v>
      </c>
      <c r="G134" s="233" t="s">
        <v>144</v>
      </c>
      <c r="H134" s="234">
        <v>0</v>
      </c>
      <c r="I134" s="234">
        <v>2</v>
      </c>
      <c r="J134" s="234">
        <v>6</v>
      </c>
      <c r="K134" s="235">
        <v>4.2</v>
      </c>
      <c r="L134" s="234">
        <v>4</v>
      </c>
      <c r="M134" s="235">
        <v>0.6</v>
      </c>
      <c r="N134" s="240">
        <f t="shared" si="2"/>
        <v>10</v>
      </c>
      <c r="O134" s="241">
        <f t="shared" si="3"/>
        <v>4.8</v>
      </c>
    </row>
    <row r="135" spans="1:15" ht="78.75">
      <c r="A135" s="244">
        <v>2</v>
      </c>
      <c r="B135" s="247" t="s">
        <v>1283</v>
      </c>
      <c r="C135" s="244">
        <v>9684609</v>
      </c>
      <c r="D135" s="247" t="s">
        <v>2176</v>
      </c>
      <c r="E135" s="244" t="s">
        <v>52</v>
      </c>
      <c r="F135" s="246" t="s">
        <v>2039</v>
      </c>
      <c r="G135" s="246" t="s">
        <v>289</v>
      </c>
      <c r="H135" s="240">
        <v>0</v>
      </c>
      <c r="I135" s="240">
        <v>7</v>
      </c>
      <c r="J135" s="240">
        <v>6</v>
      </c>
      <c r="K135" s="241">
        <v>5.6</v>
      </c>
      <c r="L135" s="240">
        <v>8</v>
      </c>
      <c r="M135" s="241">
        <v>1.242</v>
      </c>
      <c r="N135" s="240">
        <f t="shared" ref="N135:N198" si="4">SUM(J135,L135)</f>
        <v>14</v>
      </c>
      <c r="O135" s="241">
        <f t="shared" ref="O135:O198" si="5">SUM(K135,M135)</f>
        <v>6.8419999999999996</v>
      </c>
    </row>
    <row r="136" spans="1:15" ht="67.5">
      <c r="A136" s="236">
        <v>2</v>
      </c>
      <c r="B136" s="237" t="s">
        <v>1291</v>
      </c>
      <c r="C136" s="236">
        <v>3372319</v>
      </c>
      <c r="D136" s="237" t="s">
        <v>2185</v>
      </c>
      <c r="E136" s="236" t="s">
        <v>31</v>
      </c>
      <c r="F136" s="238" t="s">
        <v>749</v>
      </c>
      <c r="G136" s="238" t="s">
        <v>93</v>
      </c>
      <c r="H136" s="240">
        <v>0</v>
      </c>
      <c r="I136" s="240">
        <v>1</v>
      </c>
      <c r="J136" s="240">
        <v>2</v>
      </c>
      <c r="K136" s="241">
        <v>0.29799999999999999</v>
      </c>
      <c r="L136" s="240">
        <v>2</v>
      </c>
      <c r="M136" s="241">
        <v>0.17399999999999999</v>
      </c>
      <c r="N136" s="240">
        <f t="shared" si="4"/>
        <v>4</v>
      </c>
      <c r="O136" s="241">
        <f t="shared" si="5"/>
        <v>0.47199999999999998</v>
      </c>
    </row>
    <row r="137" spans="1:15" ht="67.5">
      <c r="A137" s="244">
        <v>2</v>
      </c>
      <c r="B137" s="247" t="s">
        <v>2252</v>
      </c>
      <c r="C137" s="244">
        <v>7883044</v>
      </c>
      <c r="D137" s="247" t="s">
        <v>2185</v>
      </c>
      <c r="E137" s="244" t="s">
        <v>29</v>
      </c>
      <c r="F137" s="246" t="s">
        <v>1691</v>
      </c>
      <c r="G137" s="246" t="s">
        <v>308</v>
      </c>
      <c r="H137" s="240">
        <v>0</v>
      </c>
      <c r="I137" s="240">
        <v>1</v>
      </c>
      <c r="J137" s="240">
        <v>1</v>
      </c>
      <c r="K137" s="241">
        <v>1</v>
      </c>
      <c r="L137" s="240">
        <v>0</v>
      </c>
      <c r="M137" s="241">
        <v>0</v>
      </c>
      <c r="N137" s="240">
        <f t="shared" si="4"/>
        <v>1</v>
      </c>
      <c r="O137" s="241">
        <f t="shared" si="5"/>
        <v>1</v>
      </c>
    </row>
    <row r="138" spans="1:15" ht="33.75">
      <c r="A138" s="244">
        <v>2</v>
      </c>
      <c r="B138" s="247" t="s">
        <v>2258</v>
      </c>
      <c r="C138" s="244">
        <v>6538434</v>
      </c>
      <c r="D138" s="247" t="s">
        <v>2196</v>
      </c>
      <c r="E138" s="244" t="s">
        <v>29</v>
      </c>
      <c r="F138" s="246" t="s">
        <v>2259</v>
      </c>
      <c r="G138" s="246" t="s">
        <v>144</v>
      </c>
      <c r="H138" s="240">
        <v>0</v>
      </c>
      <c r="I138" s="240">
        <v>1</v>
      </c>
      <c r="J138" s="240">
        <v>4</v>
      </c>
      <c r="K138" s="241">
        <v>2.5</v>
      </c>
      <c r="L138" s="240">
        <v>0</v>
      </c>
      <c r="M138" s="241">
        <v>0</v>
      </c>
      <c r="N138" s="240">
        <f t="shared" si="4"/>
        <v>4</v>
      </c>
      <c r="O138" s="241">
        <f t="shared" si="5"/>
        <v>2.5</v>
      </c>
    </row>
    <row r="139" spans="1:15" ht="56.25">
      <c r="A139" s="231">
        <v>2</v>
      </c>
      <c r="B139" s="232" t="s">
        <v>1821</v>
      </c>
      <c r="C139" s="231">
        <v>6435327</v>
      </c>
      <c r="D139" s="232" t="s">
        <v>1776</v>
      </c>
      <c r="E139" s="231" t="s">
        <v>1775</v>
      </c>
      <c r="F139" s="233" t="s">
        <v>1822</v>
      </c>
      <c r="G139" s="233" t="s">
        <v>93</v>
      </c>
      <c r="H139" s="234">
        <v>0</v>
      </c>
      <c r="I139" s="234">
        <v>5</v>
      </c>
      <c r="J139" s="234">
        <v>5</v>
      </c>
      <c r="K139" s="235">
        <v>5</v>
      </c>
      <c r="L139" s="234">
        <v>3</v>
      </c>
      <c r="M139" s="235">
        <v>2</v>
      </c>
      <c r="N139" s="240">
        <f t="shared" si="4"/>
        <v>8</v>
      </c>
      <c r="O139" s="241">
        <f t="shared" si="5"/>
        <v>7</v>
      </c>
    </row>
    <row r="140" spans="1:15" ht="78.75">
      <c r="A140" s="231">
        <v>2</v>
      </c>
      <c r="B140" s="232" t="s">
        <v>215</v>
      </c>
      <c r="C140" s="231">
        <v>7908464</v>
      </c>
      <c r="D140" s="232" t="s">
        <v>1776</v>
      </c>
      <c r="E140" s="231" t="s">
        <v>1775</v>
      </c>
      <c r="F140" s="233" t="s">
        <v>1827</v>
      </c>
      <c r="G140" s="233" t="s">
        <v>144</v>
      </c>
      <c r="H140" s="234">
        <v>0</v>
      </c>
      <c r="I140" s="234">
        <v>2</v>
      </c>
      <c r="J140" s="234">
        <v>4</v>
      </c>
      <c r="K140" s="235">
        <v>0.4</v>
      </c>
      <c r="L140" s="234">
        <v>4</v>
      </c>
      <c r="M140" s="235">
        <v>0.2</v>
      </c>
      <c r="N140" s="240">
        <f t="shared" si="4"/>
        <v>8</v>
      </c>
      <c r="O140" s="241">
        <f t="shared" si="5"/>
        <v>0.60000000000000009</v>
      </c>
    </row>
    <row r="141" spans="1:15" ht="292.5">
      <c r="A141" s="231">
        <v>2</v>
      </c>
      <c r="B141" s="232" t="s">
        <v>1829</v>
      </c>
      <c r="C141" s="231">
        <v>5578580</v>
      </c>
      <c r="D141" s="232" t="s">
        <v>1776</v>
      </c>
      <c r="E141" s="231" t="s">
        <v>1775</v>
      </c>
      <c r="F141" s="233" t="s">
        <v>1830</v>
      </c>
      <c r="G141" s="233" t="s">
        <v>33</v>
      </c>
      <c r="H141" s="234">
        <v>0</v>
      </c>
      <c r="I141" s="234">
        <v>4</v>
      </c>
      <c r="J141" s="234">
        <v>4</v>
      </c>
      <c r="K141" s="235">
        <v>4</v>
      </c>
      <c r="L141" s="234">
        <v>1</v>
      </c>
      <c r="M141" s="235">
        <v>0.3</v>
      </c>
      <c r="N141" s="240">
        <f t="shared" si="4"/>
        <v>5</v>
      </c>
      <c r="O141" s="241">
        <f t="shared" si="5"/>
        <v>4.3</v>
      </c>
    </row>
    <row r="142" spans="1:15" ht="180">
      <c r="A142" s="231">
        <v>2</v>
      </c>
      <c r="B142" s="232" t="s">
        <v>1284</v>
      </c>
      <c r="C142" s="231">
        <v>1074769</v>
      </c>
      <c r="D142" s="232" t="s">
        <v>1776</v>
      </c>
      <c r="E142" s="231" t="s">
        <v>1775</v>
      </c>
      <c r="F142" s="233" t="s">
        <v>1835</v>
      </c>
      <c r="G142" s="233" t="s">
        <v>33</v>
      </c>
      <c r="H142" s="234">
        <v>0</v>
      </c>
      <c r="I142" s="234">
        <v>2</v>
      </c>
      <c r="J142" s="234">
        <v>2</v>
      </c>
      <c r="K142" s="235">
        <v>2</v>
      </c>
      <c r="L142" s="234">
        <v>16</v>
      </c>
      <c r="M142" s="235">
        <v>0.4</v>
      </c>
      <c r="N142" s="240">
        <f t="shared" si="4"/>
        <v>18</v>
      </c>
      <c r="O142" s="241">
        <f t="shared" si="5"/>
        <v>2.4</v>
      </c>
    </row>
    <row r="143" spans="1:15" ht="123.75">
      <c r="A143" s="231">
        <v>2</v>
      </c>
      <c r="B143" s="232" t="s">
        <v>1282</v>
      </c>
      <c r="C143" s="231">
        <v>4830342</v>
      </c>
      <c r="D143" s="232" t="s">
        <v>1776</v>
      </c>
      <c r="E143" s="231" t="s">
        <v>1775</v>
      </c>
      <c r="F143" s="233" t="s">
        <v>1288</v>
      </c>
      <c r="G143" s="233" t="s">
        <v>160</v>
      </c>
      <c r="H143" s="234">
        <v>0</v>
      </c>
      <c r="I143" s="234">
        <v>2</v>
      </c>
      <c r="J143" s="234">
        <v>4</v>
      </c>
      <c r="K143" s="235">
        <v>3.1</v>
      </c>
      <c r="L143" s="234">
        <v>4</v>
      </c>
      <c r="M143" s="235">
        <v>0.6</v>
      </c>
      <c r="N143" s="240">
        <f t="shared" si="4"/>
        <v>8</v>
      </c>
      <c r="O143" s="241">
        <f t="shared" si="5"/>
        <v>3.7</v>
      </c>
    </row>
    <row r="144" spans="1:15" ht="157.5">
      <c r="A144" s="231">
        <v>2</v>
      </c>
      <c r="B144" s="232" t="s">
        <v>1282</v>
      </c>
      <c r="C144" s="231">
        <v>5425697</v>
      </c>
      <c r="D144" s="232" t="s">
        <v>1776</v>
      </c>
      <c r="E144" s="231" t="s">
        <v>1775</v>
      </c>
      <c r="F144" s="233" t="s">
        <v>1841</v>
      </c>
      <c r="G144" s="233" t="s">
        <v>308</v>
      </c>
      <c r="H144" s="234">
        <v>0</v>
      </c>
      <c r="I144" s="234">
        <v>2</v>
      </c>
      <c r="J144" s="234">
        <v>8</v>
      </c>
      <c r="K144" s="235">
        <v>3.3</v>
      </c>
      <c r="L144" s="234">
        <v>4</v>
      </c>
      <c r="M144" s="235">
        <v>0.92</v>
      </c>
      <c r="N144" s="240">
        <f t="shared" si="4"/>
        <v>12</v>
      </c>
      <c r="O144" s="241">
        <f t="shared" si="5"/>
        <v>4.22</v>
      </c>
    </row>
    <row r="145" spans="1:15" ht="67.5">
      <c r="A145" s="231">
        <v>2</v>
      </c>
      <c r="B145" s="232" t="s">
        <v>1282</v>
      </c>
      <c r="C145" s="231">
        <v>6042330</v>
      </c>
      <c r="D145" s="232" t="s">
        <v>1776</v>
      </c>
      <c r="E145" s="231" t="s">
        <v>1775</v>
      </c>
      <c r="F145" s="233" t="s">
        <v>1195</v>
      </c>
      <c r="G145" s="233" t="s">
        <v>308</v>
      </c>
      <c r="H145" s="234">
        <v>0</v>
      </c>
      <c r="I145" s="234">
        <v>2</v>
      </c>
      <c r="J145" s="234">
        <v>8</v>
      </c>
      <c r="K145" s="235">
        <v>2.2000000000000002</v>
      </c>
      <c r="L145" s="234">
        <v>4</v>
      </c>
      <c r="M145" s="235">
        <v>0.92</v>
      </c>
      <c r="N145" s="240">
        <f t="shared" si="4"/>
        <v>12</v>
      </c>
      <c r="O145" s="241">
        <f t="shared" si="5"/>
        <v>3.12</v>
      </c>
    </row>
    <row r="146" spans="1:15" ht="101.25">
      <c r="A146" s="231">
        <v>2</v>
      </c>
      <c r="B146" s="232" t="s">
        <v>732</v>
      </c>
      <c r="C146" s="231">
        <v>7985843</v>
      </c>
      <c r="D146" s="232" t="s">
        <v>1776</v>
      </c>
      <c r="E146" s="231" t="s">
        <v>1775</v>
      </c>
      <c r="F146" s="233" t="s">
        <v>1847</v>
      </c>
      <c r="G146" s="233" t="s">
        <v>308</v>
      </c>
      <c r="H146" s="234">
        <v>0</v>
      </c>
      <c r="I146" s="234">
        <v>2</v>
      </c>
      <c r="J146" s="234">
        <v>2</v>
      </c>
      <c r="K146" s="235">
        <v>2</v>
      </c>
      <c r="L146" s="234">
        <v>5</v>
      </c>
      <c r="M146" s="235">
        <v>0.42</v>
      </c>
      <c r="N146" s="240">
        <f t="shared" si="4"/>
        <v>7</v>
      </c>
      <c r="O146" s="241">
        <f t="shared" si="5"/>
        <v>2.42</v>
      </c>
    </row>
    <row r="147" spans="1:15" ht="146.25">
      <c r="A147" s="231">
        <v>2</v>
      </c>
      <c r="B147" s="232" t="s">
        <v>732</v>
      </c>
      <c r="C147" s="231">
        <v>9253322</v>
      </c>
      <c r="D147" s="232" t="s">
        <v>1776</v>
      </c>
      <c r="E147" s="231" t="s">
        <v>1775</v>
      </c>
      <c r="F147" s="233" t="s">
        <v>1850</v>
      </c>
      <c r="G147" s="233" t="s">
        <v>160</v>
      </c>
      <c r="H147" s="234">
        <v>0</v>
      </c>
      <c r="I147" s="234">
        <v>4</v>
      </c>
      <c r="J147" s="234">
        <v>5</v>
      </c>
      <c r="K147" s="235">
        <v>4</v>
      </c>
      <c r="L147" s="234">
        <v>4</v>
      </c>
      <c r="M147" s="235">
        <v>0.45</v>
      </c>
      <c r="N147" s="240">
        <f t="shared" si="4"/>
        <v>9</v>
      </c>
      <c r="O147" s="241">
        <f t="shared" si="5"/>
        <v>4.45</v>
      </c>
    </row>
    <row r="148" spans="1:15" ht="101.25">
      <c r="A148" s="231">
        <v>3</v>
      </c>
      <c r="B148" s="232" t="s">
        <v>497</v>
      </c>
      <c r="C148" s="231">
        <v>4731306</v>
      </c>
      <c r="D148" s="232" t="s">
        <v>1752</v>
      </c>
      <c r="E148" s="231" t="s">
        <v>106</v>
      </c>
      <c r="F148" s="233" t="s">
        <v>1750</v>
      </c>
      <c r="G148" s="233" t="s">
        <v>1794</v>
      </c>
      <c r="H148" s="234">
        <v>32</v>
      </c>
      <c r="I148" s="234"/>
      <c r="J148" s="234">
        <v>11</v>
      </c>
      <c r="K148" s="235">
        <v>8</v>
      </c>
      <c r="L148" s="234">
        <v>16</v>
      </c>
      <c r="M148" s="235">
        <v>2.46</v>
      </c>
      <c r="N148" s="240">
        <f t="shared" si="4"/>
        <v>27</v>
      </c>
      <c r="O148" s="241">
        <f t="shared" si="5"/>
        <v>10.46</v>
      </c>
    </row>
    <row r="149" spans="1:15" ht="33.75">
      <c r="A149" s="231">
        <v>3</v>
      </c>
      <c r="B149" s="232" t="s">
        <v>1882</v>
      </c>
      <c r="C149" s="231">
        <v>2241142</v>
      </c>
      <c r="D149" s="232" t="s">
        <v>1752</v>
      </c>
      <c r="E149" s="231" t="s">
        <v>106</v>
      </c>
      <c r="F149" s="233" t="s">
        <v>1750</v>
      </c>
      <c r="G149" s="233" t="s">
        <v>299</v>
      </c>
      <c r="H149" s="234">
        <v>23</v>
      </c>
      <c r="I149" s="234"/>
      <c r="J149" s="234">
        <v>7</v>
      </c>
      <c r="K149" s="235">
        <v>4.9800000000000004</v>
      </c>
      <c r="L149" s="234">
        <v>12</v>
      </c>
      <c r="M149" s="235">
        <v>1.58</v>
      </c>
      <c r="N149" s="240">
        <f t="shared" si="4"/>
        <v>19</v>
      </c>
      <c r="O149" s="241">
        <f t="shared" si="5"/>
        <v>6.5600000000000005</v>
      </c>
    </row>
    <row r="150" spans="1:15" ht="101.25">
      <c r="A150" s="231">
        <v>3</v>
      </c>
      <c r="B150" s="232" t="s">
        <v>334</v>
      </c>
      <c r="C150" s="231">
        <v>6081367</v>
      </c>
      <c r="D150" s="232" t="s">
        <v>1752</v>
      </c>
      <c r="E150" s="231" t="s">
        <v>106</v>
      </c>
      <c r="F150" s="233" t="s">
        <v>1750</v>
      </c>
      <c r="G150" s="233" t="s">
        <v>1867</v>
      </c>
      <c r="H150" s="234">
        <v>24</v>
      </c>
      <c r="I150" s="234"/>
      <c r="J150" s="234">
        <v>9</v>
      </c>
      <c r="K150" s="235">
        <v>7.5</v>
      </c>
      <c r="L150" s="234">
        <v>2</v>
      </c>
      <c r="M150" s="235">
        <v>0.25</v>
      </c>
      <c r="N150" s="240">
        <f t="shared" si="4"/>
        <v>11</v>
      </c>
      <c r="O150" s="241">
        <f t="shared" si="5"/>
        <v>7.75</v>
      </c>
    </row>
    <row r="151" spans="1:15" ht="101.25">
      <c r="A151" s="231">
        <v>3</v>
      </c>
      <c r="B151" s="232" t="s">
        <v>1894</v>
      </c>
      <c r="C151" s="231">
        <v>8281324</v>
      </c>
      <c r="D151" s="232" t="s">
        <v>1752</v>
      </c>
      <c r="E151" s="231" t="s">
        <v>106</v>
      </c>
      <c r="F151" s="233" t="s">
        <v>1750</v>
      </c>
      <c r="G151" s="233" t="s">
        <v>1794</v>
      </c>
      <c r="H151" s="234">
        <v>23</v>
      </c>
      <c r="I151" s="234"/>
      <c r="J151" s="234">
        <v>9</v>
      </c>
      <c r="K151" s="235">
        <v>5.8</v>
      </c>
      <c r="L151" s="234">
        <v>6</v>
      </c>
      <c r="M151" s="235">
        <v>1.6</v>
      </c>
      <c r="N151" s="240">
        <f t="shared" si="4"/>
        <v>15</v>
      </c>
      <c r="O151" s="241">
        <f t="shared" si="5"/>
        <v>7.4</v>
      </c>
    </row>
    <row r="152" spans="1:15" ht="112.5">
      <c r="A152" s="231">
        <v>3</v>
      </c>
      <c r="B152" s="232" t="s">
        <v>1284</v>
      </c>
      <c r="C152" s="231">
        <v>2367190</v>
      </c>
      <c r="D152" s="232" t="s">
        <v>1752</v>
      </c>
      <c r="E152" s="231" t="s">
        <v>106</v>
      </c>
      <c r="F152" s="233" t="s">
        <v>1889</v>
      </c>
      <c r="G152" s="233" t="s">
        <v>1758</v>
      </c>
      <c r="H152" s="234">
        <v>83</v>
      </c>
      <c r="I152" s="234"/>
      <c r="J152" s="234">
        <v>9</v>
      </c>
      <c r="K152" s="235">
        <v>8.3000000000000007</v>
      </c>
      <c r="L152" s="234">
        <v>16</v>
      </c>
      <c r="M152" s="235">
        <v>1.1000000000000001</v>
      </c>
      <c r="N152" s="240">
        <f t="shared" si="4"/>
        <v>25</v>
      </c>
      <c r="O152" s="241">
        <f t="shared" si="5"/>
        <v>9.4</v>
      </c>
    </row>
    <row r="153" spans="1:15" ht="123.75">
      <c r="A153" s="231">
        <v>3</v>
      </c>
      <c r="B153" s="232" t="s">
        <v>1284</v>
      </c>
      <c r="C153" s="231">
        <v>4257675</v>
      </c>
      <c r="D153" s="232" t="s">
        <v>1752</v>
      </c>
      <c r="E153" s="231" t="s">
        <v>106</v>
      </c>
      <c r="F153" s="233" t="s">
        <v>1802</v>
      </c>
      <c r="G153" s="233" t="s">
        <v>33</v>
      </c>
      <c r="H153" s="234">
        <v>40</v>
      </c>
      <c r="I153" s="234"/>
      <c r="J153" s="234">
        <v>8</v>
      </c>
      <c r="K153" s="235">
        <v>7.5</v>
      </c>
      <c r="L153" s="234">
        <v>16</v>
      </c>
      <c r="M153" s="235">
        <v>1.37</v>
      </c>
      <c r="N153" s="240">
        <f t="shared" si="4"/>
        <v>24</v>
      </c>
      <c r="O153" s="241">
        <f t="shared" si="5"/>
        <v>8.870000000000001</v>
      </c>
    </row>
    <row r="154" spans="1:15" ht="56.25">
      <c r="A154" s="236">
        <v>3</v>
      </c>
      <c r="B154" s="237" t="s">
        <v>489</v>
      </c>
      <c r="C154" s="236">
        <v>8141075</v>
      </c>
      <c r="D154" s="237" t="s">
        <v>131</v>
      </c>
      <c r="E154" s="236" t="s">
        <v>29</v>
      </c>
      <c r="F154" s="238" t="s">
        <v>490</v>
      </c>
      <c r="G154" s="238" t="s">
        <v>144</v>
      </c>
      <c r="H154" s="239">
        <v>0</v>
      </c>
      <c r="I154" s="239">
        <v>2</v>
      </c>
      <c r="J154" s="240">
        <v>6</v>
      </c>
      <c r="K154" s="241">
        <v>1.9</v>
      </c>
      <c r="L154" s="240">
        <v>3</v>
      </c>
      <c r="M154" s="241">
        <v>0.55000000000000004</v>
      </c>
      <c r="N154" s="240">
        <f t="shared" si="4"/>
        <v>9</v>
      </c>
      <c r="O154" s="241">
        <f t="shared" si="5"/>
        <v>2.4500000000000002</v>
      </c>
    </row>
    <row r="155" spans="1:15" ht="90">
      <c r="A155" s="236">
        <v>3</v>
      </c>
      <c r="B155" s="237" t="s">
        <v>497</v>
      </c>
      <c r="C155" s="236">
        <v>7041080</v>
      </c>
      <c r="D155" s="237" t="s">
        <v>131</v>
      </c>
      <c r="E155" s="236" t="s">
        <v>29</v>
      </c>
      <c r="F155" s="238" t="s">
        <v>498</v>
      </c>
      <c r="G155" s="238" t="s">
        <v>299</v>
      </c>
      <c r="H155" s="239">
        <v>0</v>
      </c>
      <c r="I155" s="239">
        <v>6</v>
      </c>
      <c r="J155" s="240">
        <v>8</v>
      </c>
      <c r="K155" s="241">
        <v>6.15</v>
      </c>
      <c r="L155" s="240">
        <v>15</v>
      </c>
      <c r="M155" s="241">
        <v>2.44</v>
      </c>
      <c r="N155" s="240">
        <f t="shared" si="4"/>
        <v>23</v>
      </c>
      <c r="O155" s="241">
        <f t="shared" si="5"/>
        <v>8.59</v>
      </c>
    </row>
    <row r="156" spans="1:15" ht="78.75">
      <c r="A156" s="231">
        <v>3</v>
      </c>
      <c r="B156" s="232" t="s">
        <v>506</v>
      </c>
      <c r="C156" s="231">
        <v>6455886</v>
      </c>
      <c r="D156" s="232" t="s">
        <v>146</v>
      </c>
      <c r="E156" s="231" t="s">
        <v>29</v>
      </c>
      <c r="F156" s="233" t="s">
        <v>159</v>
      </c>
      <c r="G156" s="233" t="s">
        <v>289</v>
      </c>
      <c r="H156" s="234">
        <v>0</v>
      </c>
      <c r="I156" s="234">
        <v>5</v>
      </c>
      <c r="J156" s="234">
        <v>6</v>
      </c>
      <c r="K156" s="235">
        <v>5</v>
      </c>
      <c r="L156" s="234">
        <v>10</v>
      </c>
      <c r="M156" s="235">
        <v>3.54</v>
      </c>
      <c r="N156" s="240">
        <f t="shared" si="4"/>
        <v>16</v>
      </c>
      <c r="O156" s="241">
        <f t="shared" si="5"/>
        <v>8.5399999999999991</v>
      </c>
    </row>
    <row r="157" spans="1:15" ht="56.25">
      <c r="A157" s="236">
        <v>3</v>
      </c>
      <c r="B157" s="237" t="s">
        <v>513</v>
      </c>
      <c r="C157" s="236">
        <v>1269156</v>
      </c>
      <c r="D157" s="237" t="s">
        <v>146</v>
      </c>
      <c r="E157" s="236" t="s">
        <v>29</v>
      </c>
      <c r="F157" s="238" t="s">
        <v>411</v>
      </c>
      <c r="G157" s="238" t="s">
        <v>93</v>
      </c>
      <c r="H157" s="239">
        <v>0</v>
      </c>
      <c r="I157" s="239">
        <v>6</v>
      </c>
      <c r="J157" s="240">
        <v>5</v>
      </c>
      <c r="K157" s="241">
        <v>2.1</v>
      </c>
      <c r="L157" s="240">
        <v>4</v>
      </c>
      <c r="M157" s="241">
        <v>0.35</v>
      </c>
      <c r="N157" s="240">
        <f t="shared" si="4"/>
        <v>9</v>
      </c>
      <c r="O157" s="241">
        <f t="shared" si="5"/>
        <v>2.4500000000000002</v>
      </c>
    </row>
    <row r="158" spans="1:15" ht="56.25">
      <c r="A158" s="236">
        <v>3</v>
      </c>
      <c r="B158" s="237" t="s">
        <v>382</v>
      </c>
      <c r="C158" s="236">
        <v>8322579</v>
      </c>
      <c r="D158" s="237" t="s">
        <v>146</v>
      </c>
      <c r="E158" s="236" t="s">
        <v>29</v>
      </c>
      <c r="F158" s="238" t="s">
        <v>411</v>
      </c>
      <c r="G158" s="238" t="s">
        <v>93</v>
      </c>
      <c r="H158" s="239">
        <v>0</v>
      </c>
      <c r="I158" s="239">
        <v>1</v>
      </c>
      <c r="J158" s="240">
        <v>2</v>
      </c>
      <c r="K158" s="241">
        <v>1.1000000000000001</v>
      </c>
      <c r="L158" s="240">
        <v>0</v>
      </c>
      <c r="M158" s="241">
        <v>0</v>
      </c>
      <c r="N158" s="240">
        <f t="shared" si="4"/>
        <v>2</v>
      </c>
      <c r="O158" s="241">
        <f t="shared" si="5"/>
        <v>1.1000000000000001</v>
      </c>
    </row>
    <row r="159" spans="1:15" ht="78.75">
      <c r="A159" s="236">
        <v>3</v>
      </c>
      <c r="B159" s="237" t="s">
        <v>436</v>
      </c>
      <c r="C159" s="236">
        <v>5496002</v>
      </c>
      <c r="D159" s="237" t="s">
        <v>146</v>
      </c>
      <c r="E159" s="236" t="s">
        <v>29</v>
      </c>
      <c r="F159" s="238" t="s">
        <v>517</v>
      </c>
      <c r="G159" s="264" t="s">
        <v>44</v>
      </c>
      <c r="H159" s="240">
        <v>0</v>
      </c>
      <c r="I159" s="240">
        <v>2</v>
      </c>
      <c r="J159" s="240">
        <v>3</v>
      </c>
      <c r="K159" s="241">
        <v>2.2000000000000002</v>
      </c>
      <c r="L159" s="240">
        <v>4</v>
      </c>
      <c r="M159" s="241">
        <v>0.6</v>
      </c>
      <c r="N159" s="240">
        <f t="shared" si="4"/>
        <v>7</v>
      </c>
      <c r="O159" s="241">
        <f t="shared" si="5"/>
        <v>2.8000000000000003</v>
      </c>
    </row>
    <row r="160" spans="1:15" ht="78.75">
      <c r="A160" s="248">
        <v>3</v>
      </c>
      <c r="B160" s="249" t="s">
        <v>446</v>
      </c>
      <c r="C160" s="248">
        <v>5093498</v>
      </c>
      <c r="D160" s="249" t="s">
        <v>146</v>
      </c>
      <c r="E160" s="248" t="s">
        <v>29</v>
      </c>
      <c r="F160" s="250" t="s">
        <v>520</v>
      </c>
      <c r="G160" s="250" t="s">
        <v>160</v>
      </c>
      <c r="H160" s="251">
        <v>0</v>
      </c>
      <c r="I160" s="251">
        <v>5</v>
      </c>
      <c r="J160" s="251">
        <v>8</v>
      </c>
      <c r="K160" s="252">
        <v>5</v>
      </c>
      <c r="L160" s="251">
        <v>3</v>
      </c>
      <c r="M160" s="252">
        <v>2</v>
      </c>
      <c r="N160" s="240">
        <f t="shared" si="4"/>
        <v>11</v>
      </c>
      <c r="O160" s="241">
        <f t="shared" si="5"/>
        <v>7</v>
      </c>
    </row>
    <row r="161" spans="1:15" ht="45">
      <c r="A161" s="231">
        <v>3</v>
      </c>
      <c r="B161" s="232" t="s">
        <v>523</v>
      </c>
      <c r="C161" s="231">
        <v>1997112</v>
      </c>
      <c r="D161" s="232" t="s">
        <v>155</v>
      </c>
      <c r="E161" s="231" t="s">
        <v>106</v>
      </c>
      <c r="F161" s="233" t="s">
        <v>159</v>
      </c>
      <c r="G161" s="233" t="s">
        <v>282</v>
      </c>
      <c r="H161" s="234">
        <v>43</v>
      </c>
      <c r="I161" s="234"/>
      <c r="J161" s="234">
        <v>16</v>
      </c>
      <c r="K161" s="235">
        <v>15.8</v>
      </c>
      <c r="L161" s="234">
        <v>27</v>
      </c>
      <c r="M161" s="235">
        <v>14.02</v>
      </c>
      <c r="N161" s="240">
        <f t="shared" si="4"/>
        <v>43</v>
      </c>
      <c r="O161" s="241">
        <f t="shared" si="5"/>
        <v>29.82</v>
      </c>
    </row>
    <row r="162" spans="1:15" ht="78.75">
      <c r="A162" s="231">
        <v>3</v>
      </c>
      <c r="B162" s="232" t="s">
        <v>530</v>
      </c>
      <c r="C162" s="231">
        <v>9361032</v>
      </c>
      <c r="D162" s="232" t="s">
        <v>155</v>
      </c>
      <c r="E162" s="231" t="s">
        <v>106</v>
      </c>
      <c r="F162" s="233" t="s">
        <v>531</v>
      </c>
      <c r="G162" s="233" t="s">
        <v>289</v>
      </c>
      <c r="H162" s="234">
        <v>53</v>
      </c>
      <c r="I162" s="234"/>
      <c r="J162" s="234">
        <v>33</v>
      </c>
      <c r="K162" s="235">
        <v>32.08</v>
      </c>
      <c r="L162" s="234">
        <v>29</v>
      </c>
      <c r="M162" s="235">
        <v>16.02</v>
      </c>
      <c r="N162" s="240">
        <f t="shared" si="4"/>
        <v>62</v>
      </c>
      <c r="O162" s="241">
        <f t="shared" si="5"/>
        <v>48.099999999999994</v>
      </c>
    </row>
    <row r="163" spans="1:15" ht="90">
      <c r="A163" s="231">
        <v>3</v>
      </c>
      <c r="B163" s="232" t="s">
        <v>538</v>
      </c>
      <c r="C163" s="231">
        <v>7999242</v>
      </c>
      <c r="D163" s="232" t="s">
        <v>155</v>
      </c>
      <c r="E163" s="231" t="s">
        <v>106</v>
      </c>
      <c r="F163" s="233" t="s">
        <v>498</v>
      </c>
      <c r="G163" s="233" t="s">
        <v>93</v>
      </c>
      <c r="H163" s="234">
        <v>52</v>
      </c>
      <c r="I163" s="234"/>
      <c r="J163" s="234">
        <v>34</v>
      </c>
      <c r="K163" s="235">
        <v>33.08</v>
      </c>
      <c r="L163" s="234">
        <v>37</v>
      </c>
      <c r="M163" s="235">
        <v>24.02</v>
      </c>
      <c r="N163" s="240">
        <f t="shared" si="4"/>
        <v>71</v>
      </c>
      <c r="O163" s="241">
        <f t="shared" si="5"/>
        <v>57.099999999999994</v>
      </c>
    </row>
    <row r="164" spans="1:15" ht="45">
      <c r="A164" s="231">
        <v>3</v>
      </c>
      <c r="B164" s="232" t="s">
        <v>544</v>
      </c>
      <c r="C164" s="231">
        <v>9374052</v>
      </c>
      <c r="D164" s="232" t="s">
        <v>155</v>
      </c>
      <c r="E164" s="231" t="s">
        <v>106</v>
      </c>
      <c r="F164" s="233" t="s">
        <v>159</v>
      </c>
      <c r="G164" s="233" t="s">
        <v>44</v>
      </c>
      <c r="H164" s="234">
        <v>56</v>
      </c>
      <c r="I164" s="234"/>
      <c r="J164" s="234">
        <v>15</v>
      </c>
      <c r="K164" s="235">
        <v>14.08</v>
      </c>
      <c r="L164" s="234">
        <v>28</v>
      </c>
      <c r="M164" s="235">
        <v>15.02</v>
      </c>
      <c r="N164" s="240">
        <f t="shared" si="4"/>
        <v>43</v>
      </c>
      <c r="O164" s="241">
        <f t="shared" si="5"/>
        <v>29.1</v>
      </c>
    </row>
    <row r="165" spans="1:15" ht="90">
      <c r="A165" s="231">
        <v>3</v>
      </c>
      <c r="B165" s="232" t="s">
        <v>550</v>
      </c>
      <c r="C165" s="231">
        <v>9751707</v>
      </c>
      <c r="D165" s="232" t="s">
        <v>155</v>
      </c>
      <c r="E165" s="231" t="s">
        <v>106</v>
      </c>
      <c r="F165" s="233" t="s">
        <v>159</v>
      </c>
      <c r="G165" s="233" t="s">
        <v>203</v>
      </c>
      <c r="H165" s="234">
        <v>81</v>
      </c>
      <c r="I165" s="234"/>
      <c r="J165" s="234">
        <v>43</v>
      </c>
      <c r="K165" s="235">
        <v>42.08</v>
      </c>
      <c r="L165" s="234">
        <v>35</v>
      </c>
      <c r="M165" s="235">
        <v>22.02</v>
      </c>
      <c r="N165" s="240">
        <f t="shared" si="4"/>
        <v>78</v>
      </c>
      <c r="O165" s="241">
        <f t="shared" si="5"/>
        <v>64.099999999999994</v>
      </c>
    </row>
    <row r="166" spans="1:15" ht="45">
      <c r="A166" s="236">
        <v>3</v>
      </c>
      <c r="B166" s="237" t="s">
        <v>556</v>
      </c>
      <c r="C166" s="236">
        <v>3856868</v>
      </c>
      <c r="D166" s="237" t="s">
        <v>155</v>
      </c>
      <c r="E166" s="236" t="s">
        <v>106</v>
      </c>
      <c r="F166" s="238" t="s">
        <v>557</v>
      </c>
      <c r="G166" s="238" t="s">
        <v>153</v>
      </c>
      <c r="H166" s="239">
        <v>75</v>
      </c>
      <c r="I166" s="239"/>
      <c r="J166" s="240">
        <v>38</v>
      </c>
      <c r="K166" s="241">
        <v>36</v>
      </c>
      <c r="L166" s="240">
        <v>30</v>
      </c>
      <c r="M166" s="241">
        <v>30</v>
      </c>
      <c r="N166" s="240">
        <f t="shared" si="4"/>
        <v>68</v>
      </c>
      <c r="O166" s="241">
        <f t="shared" si="5"/>
        <v>66</v>
      </c>
    </row>
    <row r="167" spans="1:15" ht="33.75">
      <c r="A167" s="231">
        <v>3</v>
      </c>
      <c r="B167" s="232" t="s">
        <v>565</v>
      </c>
      <c r="C167" s="231">
        <v>7102460</v>
      </c>
      <c r="D167" s="232" t="s">
        <v>176</v>
      </c>
      <c r="E167" s="231" t="s">
        <v>106</v>
      </c>
      <c r="F167" s="233" t="s">
        <v>175</v>
      </c>
      <c r="G167" s="233" t="s">
        <v>129</v>
      </c>
      <c r="H167" s="234">
        <v>153</v>
      </c>
      <c r="I167" s="234"/>
      <c r="J167" s="234">
        <v>32</v>
      </c>
      <c r="K167" s="235">
        <v>31.08</v>
      </c>
      <c r="L167" s="234">
        <v>40</v>
      </c>
      <c r="M167" s="235">
        <v>27.02</v>
      </c>
      <c r="N167" s="240">
        <f t="shared" si="4"/>
        <v>72</v>
      </c>
      <c r="O167" s="241">
        <f t="shared" si="5"/>
        <v>58.099999999999994</v>
      </c>
    </row>
    <row r="168" spans="1:15" ht="33.75">
      <c r="A168" s="231">
        <v>3</v>
      </c>
      <c r="B168" s="232" t="s">
        <v>571</v>
      </c>
      <c r="C168" s="231">
        <v>6223146</v>
      </c>
      <c r="D168" s="232" t="s">
        <v>176</v>
      </c>
      <c r="E168" s="231" t="s">
        <v>106</v>
      </c>
      <c r="F168" s="233" t="s">
        <v>175</v>
      </c>
      <c r="G168" s="233" t="s">
        <v>129</v>
      </c>
      <c r="H168" s="234">
        <v>90</v>
      </c>
      <c r="I168" s="234"/>
      <c r="J168" s="234">
        <v>14</v>
      </c>
      <c r="K168" s="235">
        <v>13.08</v>
      </c>
      <c r="L168" s="234">
        <v>27</v>
      </c>
      <c r="M168" s="235">
        <v>14.02</v>
      </c>
      <c r="N168" s="240">
        <f t="shared" si="4"/>
        <v>41</v>
      </c>
      <c r="O168" s="241">
        <f t="shared" si="5"/>
        <v>27.1</v>
      </c>
    </row>
    <row r="169" spans="1:15" ht="33.75">
      <c r="A169" s="231">
        <v>3</v>
      </c>
      <c r="B169" s="232" t="s">
        <v>578</v>
      </c>
      <c r="C169" s="231">
        <v>9753639</v>
      </c>
      <c r="D169" s="232" t="s">
        <v>176</v>
      </c>
      <c r="E169" s="231" t="s">
        <v>106</v>
      </c>
      <c r="F169" s="233" t="s">
        <v>175</v>
      </c>
      <c r="G169" s="233" t="s">
        <v>129</v>
      </c>
      <c r="H169" s="234">
        <v>57</v>
      </c>
      <c r="I169" s="234"/>
      <c r="J169" s="234">
        <v>15</v>
      </c>
      <c r="K169" s="235">
        <v>15</v>
      </c>
      <c r="L169" s="234">
        <v>13</v>
      </c>
      <c r="M169" s="235">
        <v>12.5</v>
      </c>
      <c r="N169" s="240">
        <f t="shared" si="4"/>
        <v>28</v>
      </c>
      <c r="O169" s="241">
        <f t="shared" si="5"/>
        <v>27.5</v>
      </c>
    </row>
    <row r="170" spans="1:15" ht="33.75">
      <c r="A170" s="236">
        <v>3</v>
      </c>
      <c r="B170" s="237" t="s">
        <v>584</v>
      </c>
      <c r="C170" s="236">
        <v>7001404</v>
      </c>
      <c r="D170" s="237" t="s">
        <v>176</v>
      </c>
      <c r="E170" s="236" t="s">
        <v>106</v>
      </c>
      <c r="F170" s="238" t="s">
        <v>175</v>
      </c>
      <c r="G170" s="238" t="s">
        <v>129</v>
      </c>
      <c r="H170" s="239">
        <v>36</v>
      </c>
      <c r="I170" s="239"/>
      <c r="J170" s="240">
        <v>32</v>
      </c>
      <c r="K170" s="241">
        <v>8.3699999999999992</v>
      </c>
      <c r="L170" s="240">
        <v>35</v>
      </c>
      <c r="M170" s="241">
        <v>9.4499999999999993</v>
      </c>
      <c r="N170" s="240">
        <f t="shared" si="4"/>
        <v>67</v>
      </c>
      <c r="O170" s="241">
        <f t="shared" si="5"/>
        <v>17.82</v>
      </c>
    </row>
    <row r="171" spans="1:15" ht="33.75">
      <c r="A171" s="236">
        <v>3</v>
      </c>
      <c r="B171" s="237" t="s">
        <v>2664</v>
      </c>
      <c r="C171" s="236">
        <v>8737488</v>
      </c>
      <c r="D171" s="237" t="s">
        <v>176</v>
      </c>
      <c r="E171" s="236" t="s">
        <v>106</v>
      </c>
      <c r="F171" s="238" t="s">
        <v>175</v>
      </c>
      <c r="G171" s="238" t="s">
        <v>129</v>
      </c>
      <c r="H171" s="239">
        <v>45</v>
      </c>
      <c r="I171" s="239"/>
      <c r="J171" s="240">
        <f>15-3</f>
        <v>12</v>
      </c>
      <c r="K171" s="241">
        <f>15-3</f>
        <v>12</v>
      </c>
      <c r="L171" s="240">
        <v>7</v>
      </c>
      <c r="M171" s="241">
        <v>6</v>
      </c>
      <c r="N171" s="240">
        <f t="shared" si="4"/>
        <v>19</v>
      </c>
      <c r="O171" s="241">
        <f t="shared" si="5"/>
        <v>18</v>
      </c>
    </row>
    <row r="172" spans="1:15" ht="33.75">
      <c r="A172" s="236">
        <v>3</v>
      </c>
      <c r="B172" s="237" t="s">
        <v>2666</v>
      </c>
      <c r="C172" s="236">
        <v>6566711</v>
      </c>
      <c r="D172" s="237" t="s">
        <v>176</v>
      </c>
      <c r="E172" s="236" t="s">
        <v>106</v>
      </c>
      <c r="F172" s="238" t="s">
        <v>175</v>
      </c>
      <c r="G172" s="238" t="s">
        <v>129</v>
      </c>
      <c r="H172" s="239">
        <v>118</v>
      </c>
      <c r="I172" s="239"/>
      <c r="J172" s="240">
        <f>66-17</f>
        <v>49</v>
      </c>
      <c r="K172" s="241">
        <f>58.173-13.677</f>
        <v>44.496000000000002</v>
      </c>
      <c r="L172" s="240">
        <v>43</v>
      </c>
      <c r="M172" s="241">
        <v>30.096</v>
      </c>
      <c r="N172" s="240">
        <f t="shared" si="4"/>
        <v>92</v>
      </c>
      <c r="O172" s="241">
        <f t="shared" si="5"/>
        <v>74.591999999999999</v>
      </c>
    </row>
    <row r="173" spans="1:15" ht="33.75">
      <c r="A173" s="236">
        <v>3</v>
      </c>
      <c r="B173" s="237" t="s">
        <v>513</v>
      </c>
      <c r="C173" s="236">
        <v>9518537</v>
      </c>
      <c r="D173" s="237" t="s">
        <v>176</v>
      </c>
      <c r="E173" s="236" t="s">
        <v>106</v>
      </c>
      <c r="F173" s="238" t="s">
        <v>175</v>
      </c>
      <c r="G173" s="238" t="s">
        <v>129</v>
      </c>
      <c r="H173" s="239">
        <v>5</v>
      </c>
      <c r="I173" s="239"/>
      <c r="J173" s="240">
        <f>17-6</f>
        <v>11</v>
      </c>
      <c r="K173" s="241">
        <f>2.662-1.001</f>
        <v>1.661</v>
      </c>
      <c r="L173" s="240">
        <v>14</v>
      </c>
      <c r="M173" s="241">
        <v>1.6479999999999999</v>
      </c>
      <c r="N173" s="240">
        <f t="shared" si="4"/>
        <v>25</v>
      </c>
      <c r="O173" s="241">
        <f t="shared" si="5"/>
        <v>3.3090000000000002</v>
      </c>
    </row>
    <row r="174" spans="1:15" ht="56.25">
      <c r="A174" s="231">
        <v>3</v>
      </c>
      <c r="B174" s="232" t="s">
        <v>596</v>
      </c>
      <c r="C174" s="231">
        <v>8648413</v>
      </c>
      <c r="D174" s="232" t="s">
        <v>183</v>
      </c>
      <c r="E174" s="231" t="s">
        <v>106</v>
      </c>
      <c r="F174" s="233" t="s">
        <v>597</v>
      </c>
      <c r="G174" s="233" t="s">
        <v>44</v>
      </c>
      <c r="H174" s="234">
        <v>53</v>
      </c>
      <c r="I174" s="234"/>
      <c r="J174" s="234">
        <v>19</v>
      </c>
      <c r="K174" s="235">
        <v>18.079999999999998</v>
      </c>
      <c r="L174" s="234">
        <v>30</v>
      </c>
      <c r="M174" s="235">
        <v>17.02</v>
      </c>
      <c r="N174" s="240">
        <f t="shared" si="4"/>
        <v>49</v>
      </c>
      <c r="O174" s="241">
        <f t="shared" si="5"/>
        <v>35.099999999999994</v>
      </c>
    </row>
    <row r="175" spans="1:15" ht="33.75">
      <c r="A175" s="231">
        <v>3</v>
      </c>
      <c r="B175" s="232" t="s">
        <v>590</v>
      </c>
      <c r="C175" s="231">
        <v>1353598</v>
      </c>
      <c r="D175" s="232" t="s">
        <v>183</v>
      </c>
      <c r="E175" s="231" t="s">
        <v>106</v>
      </c>
      <c r="F175" s="233" t="s">
        <v>182</v>
      </c>
      <c r="G175" s="233" t="s">
        <v>591</v>
      </c>
      <c r="H175" s="234">
        <v>87</v>
      </c>
      <c r="I175" s="234"/>
      <c r="J175" s="234">
        <v>28</v>
      </c>
      <c r="K175" s="235">
        <v>27.08</v>
      </c>
      <c r="L175" s="234">
        <v>38</v>
      </c>
      <c r="M175" s="235">
        <v>25.02</v>
      </c>
      <c r="N175" s="240">
        <f t="shared" si="4"/>
        <v>66</v>
      </c>
      <c r="O175" s="241">
        <f t="shared" si="5"/>
        <v>52.099999999999994</v>
      </c>
    </row>
    <row r="176" spans="1:15" ht="33.75">
      <c r="A176" s="231">
        <v>3</v>
      </c>
      <c r="B176" s="232" t="s">
        <v>578</v>
      </c>
      <c r="C176" s="231">
        <v>2185972</v>
      </c>
      <c r="D176" s="232" t="s">
        <v>183</v>
      </c>
      <c r="E176" s="231" t="s">
        <v>106</v>
      </c>
      <c r="F176" s="233" t="s">
        <v>182</v>
      </c>
      <c r="G176" s="233" t="s">
        <v>129</v>
      </c>
      <c r="H176" s="234">
        <v>57</v>
      </c>
      <c r="I176" s="234"/>
      <c r="J176" s="234">
        <v>37</v>
      </c>
      <c r="K176" s="235">
        <v>37</v>
      </c>
      <c r="L176" s="234">
        <v>13</v>
      </c>
      <c r="M176" s="235">
        <v>12.5</v>
      </c>
      <c r="N176" s="240">
        <f t="shared" si="4"/>
        <v>50</v>
      </c>
      <c r="O176" s="241">
        <f t="shared" si="5"/>
        <v>49.5</v>
      </c>
    </row>
    <row r="177" spans="1:15" ht="67.5">
      <c r="A177" s="236">
        <v>3</v>
      </c>
      <c r="B177" s="237" t="s">
        <v>584</v>
      </c>
      <c r="C177" s="236">
        <v>8731012</v>
      </c>
      <c r="D177" s="237" t="s">
        <v>183</v>
      </c>
      <c r="E177" s="236" t="s">
        <v>106</v>
      </c>
      <c r="F177" s="238" t="s">
        <v>607</v>
      </c>
      <c r="G177" s="238" t="s">
        <v>129</v>
      </c>
      <c r="H177" s="239">
        <v>96</v>
      </c>
      <c r="I177" s="239"/>
      <c r="J177" s="240">
        <v>32</v>
      </c>
      <c r="K177" s="241">
        <v>23.36</v>
      </c>
      <c r="L177" s="240">
        <v>35</v>
      </c>
      <c r="M177" s="241">
        <v>25.55</v>
      </c>
      <c r="N177" s="240">
        <f t="shared" si="4"/>
        <v>67</v>
      </c>
      <c r="O177" s="241">
        <f t="shared" si="5"/>
        <v>48.91</v>
      </c>
    </row>
    <row r="178" spans="1:15" ht="67.5">
      <c r="A178" s="236">
        <v>3</v>
      </c>
      <c r="B178" s="237" t="s">
        <v>608</v>
      </c>
      <c r="C178" s="236">
        <v>4549109</v>
      </c>
      <c r="D178" s="237" t="s">
        <v>183</v>
      </c>
      <c r="E178" s="236" t="s">
        <v>106</v>
      </c>
      <c r="F178" s="238" t="s">
        <v>607</v>
      </c>
      <c r="G178" s="238" t="s">
        <v>129</v>
      </c>
      <c r="H178" s="239">
        <v>105</v>
      </c>
      <c r="I178" s="239"/>
      <c r="J178" s="240">
        <v>28</v>
      </c>
      <c r="K178" s="241">
        <v>28</v>
      </c>
      <c r="L178" s="240">
        <v>13</v>
      </c>
      <c r="M178" s="241">
        <v>14</v>
      </c>
      <c r="N178" s="240">
        <f t="shared" si="4"/>
        <v>41</v>
      </c>
      <c r="O178" s="241">
        <f t="shared" si="5"/>
        <v>42</v>
      </c>
    </row>
    <row r="179" spans="1:15" ht="90">
      <c r="A179" s="236">
        <v>3</v>
      </c>
      <c r="B179" s="237" t="s">
        <v>614</v>
      </c>
      <c r="C179" s="236">
        <v>7455379</v>
      </c>
      <c r="D179" s="237" t="s">
        <v>183</v>
      </c>
      <c r="E179" s="236" t="s">
        <v>106</v>
      </c>
      <c r="F179" s="238" t="s">
        <v>615</v>
      </c>
      <c r="G179" s="238" t="s">
        <v>93</v>
      </c>
      <c r="H179" s="239">
        <v>269</v>
      </c>
      <c r="I179" s="239"/>
      <c r="J179" s="240">
        <v>117</v>
      </c>
      <c r="K179" s="241">
        <v>116.81</v>
      </c>
      <c r="L179" s="240">
        <v>38</v>
      </c>
      <c r="M179" s="241">
        <v>38</v>
      </c>
      <c r="N179" s="240">
        <f t="shared" si="4"/>
        <v>155</v>
      </c>
      <c r="O179" s="241">
        <f t="shared" si="5"/>
        <v>154.81</v>
      </c>
    </row>
    <row r="180" spans="1:15" ht="101.25">
      <c r="A180" s="236">
        <v>3</v>
      </c>
      <c r="B180" s="237" t="s">
        <v>513</v>
      </c>
      <c r="C180" s="236">
        <v>5624320</v>
      </c>
      <c r="D180" s="237" t="s">
        <v>183</v>
      </c>
      <c r="E180" s="236" t="s">
        <v>106</v>
      </c>
      <c r="F180" s="238" t="s">
        <v>619</v>
      </c>
      <c r="G180" s="238" t="s">
        <v>44</v>
      </c>
      <c r="H180" s="239">
        <v>26</v>
      </c>
      <c r="I180" s="239"/>
      <c r="J180" s="240">
        <v>11</v>
      </c>
      <c r="K180" s="241">
        <v>8.44</v>
      </c>
      <c r="L180" s="240">
        <v>13</v>
      </c>
      <c r="M180" s="241">
        <v>3.44</v>
      </c>
      <c r="N180" s="240">
        <f t="shared" si="4"/>
        <v>24</v>
      </c>
      <c r="O180" s="241">
        <f t="shared" si="5"/>
        <v>11.879999999999999</v>
      </c>
    </row>
    <row r="181" spans="1:15" ht="33.75">
      <c r="A181" s="231">
        <v>3</v>
      </c>
      <c r="B181" s="232" t="s">
        <v>489</v>
      </c>
      <c r="C181" s="231">
        <v>6570110</v>
      </c>
      <c r="D181" s="232" t="s">
        <v>1744</v>
      </c>
      <c r="E181" s="231" t="s">
        <v>106</v>
      </c>
      <c r="F181" s="233" t="s">
        <v>713</v>
      </c>
      <c r="G181" s="233" t="s">
        <v>144</v>
      </c>
      <c r="H181" s="234">
        <v>10</v>
      </c>
      <c r="I181" s="234"/>
      <c r="J181" s="234">
        <v>4</v>
      </c>
      <c r="K181" s="235">
        <v>1.6</v>
      </c>
      <c r="L181" s="234">
        <v>2</v>
      </c>
      <c r="M181" s="235">
        <v>0.45</v>
      </c>
      <c r="N181" s="240">
        <f t="shared" si="4"/>
        <v>6</v>
      </c>
      <c r="O181" s="241">
        <f t="shared" si="5"/>
        <v>2.0500000000000003</v>
      </c>
    </row>
    <row r="182" spans="1:15" ht="24">
      <c r="A182" s="231">
        <v>3</v>
      </c>
      <c r="B182" s="232" t="s">
        <v>1352</v>
      </c>
      <c r="C182" s="231">
        <v>3466024</v>
      </c>
      <c r="D182" s="232" t="s">
        <v>1744</v>
      </c>
      <c r="E182" s="231" t="s">
        <v>106</v>
      </c>
      <c r="F182" s="233" t="s">
        <v>713</v>
      </c>
      <c r="G182" s="233" t="s">
        <v>282</v>
      </c>
      <c r="H182" s="234">
        <v>72</v>
      </c>
      <c r="I182" s="234"/>
      <c r="J182" s="234">
        <v>40</v>
      </c>
      <c r="K182" s="235">
        <v>39</v>
      </c>
      <c r="L182" s="234">
        <v>23</v>
      </c>
      <c r="M182" s="235">
        <v>10</v>
      </c>
      <c r="N182" s="240">
        <f t="shared" si="4"/>
        <v>63</v>
      </c>
      <c r="O182" s="241">
        <f t="shared" si="5"/>
        <v>49</v>
      </c>
    </row>
    <row r="183" spans="1:15" ht="33.75">
      <c r="A183" s="231">
        <v>3</v>
      </c>
      <c r="B183" s="232" t="s">
        <v>497</v>
      </c>
      <c r="C183" s="231">
        <v>2027319</v>
      </c>
      <c r="D183" s="232" t="s">
        <v>1744</v>
      </c>
      <c r="E183" s="231" t="s">
        <v>106</v>
      </c>
      <c r="F183" s="233" t="s">
        <v>713</v>
      </c>
      <c r="G183" s="233" t="s">
        <v>299</v>
      </c>
      <c r="H183" s="234">
        <v>12</v>
      </c>
      <c r="I183" s="234"/>
      <c r="J183" s="234">
        <v>8</v>
      </c>
      <c r="K183" s="235">
        <v>5.45</v>
      </c>
      <c r="L183" s="234">
        <v>15</v>
      </c>
      <c r="M183" s="235">
        <v>2.54</v>
      </c>
      <c r="N183" s="240">
        <f t="shared" si="4"/>
        <v>23</v>
      </c>
      <c r="O183" s="241">
        <f t="shared" si="5"/>
        <v>7.99</v>
      </c>
    </row>
    <row r="184" spans="1:15" ht="45">
      <c r="A184" s="231">
        <v>3</v>
      </c>
      <c r="B184" s="232" t="s">
        <v>1284</v>
      </c>
      <c r="C184" s="231">
        <v>3072534</v>
      </c>
      <c r="D184" s="232" t="s">
        <v>1744</v>
      </c>
      <c r="E184" s="231" t="s">
        <v>106</v>
      </c>
      <c r="F184" s="233" t="s">
        <v>159</v>
      </c>
      <c r="G184" s="233" t="s">
        <v>299</v>
      </c>
      <c r="H184" s="234">
        <v>6</v>
      </c>
      <c r="I184" s="234"/>
      <c r="J184" s="234">
        <v>4</v>
      </c>
      <c r="K184" s="235">
        <v>3.6</v>
      </c>
      <c r="L184" s="234">
        <v>16</v>
      </c>
      <c r="M184" s="235">
        <v>0.5</v>
      </c>
      <c r="N184" s="240">
        <f t="shared" si="4"/>
        <v>20</v>
      </c>
      <c r="O184" s="241">
        <f t="shared" si="5"/>
        <v>4.0999999999999996</v>
      </c>
    </row>
    <row r="185" spans="1:15" ht="45">
      <c r="A185" s="231">
        <v>3</v>
      </c>
      <c r="B185" s="232" t="s">
        <v>1284</v>
      </c>
      <c r="C185" s="231">
        <v>6087352</v>
      </c>
      <c r="D185" s="232" t="s">
        <v>1744</v>
      </c>
      <c r="E185" s="231" t="s">
        <v>106</v>
      </c>
      <c r="F185" s="233" t="s">
        <v>159</v>
      </c>
      <c r="G185" s="233" t="s">
        <v>299</v>
      </c>
      <c r="H185" s="234">
        <v>10</v>
      </c>
      <c r="I185" s="234"/>
      <c r="J185" s="234">
        <v>7</v>
      </c>
      <c r="K185" s="235">
        <v>6.4</v>
      </c>
      <c r="L185" s="234">
        <v>14</v>
      </c>
      <c r="M185" s="235">
        <v>0.2</v>
      </c>
      <c r="N185" s="240">
        <f t="shared" si="4"/>
        <v>21</v>
      </c>
      <c r="O185" s="241">
        <f t="shared" si="5"/>
        <v>6.6000000000000005</v>
      </c>
    </row>
    <row r="186" spans="1:15" ht="90">
      <c r="A186" s="231">
        <v>3</v>
      </c>
      <c r="B186" s="232" t="s">
        <v>1898</v>
      </c>
      <c r="C186" s="231">
        <v>2467540</v>
      </c>
      <c r="D186" s="232" t="s">
        <v>1762</v>
      </c>
      <c r="E186" s="231" t="s">
        <v>1761</v>
      </c>
      <c r="F186" s="233" t="s">
        <v>1899</v>
      </c>
      <c r="G186" s="233" t="s">
        <v>160</v>
      </c>
      <c r="H186" s="234">
        <v>0</v>
      </c>
      <c r="I186" s="234">
        <v>3</v>
      </c>
      <c r="J186" s="234">
        <v>4</v>
      </c>
      <c r="K186" s="235">
        <v>2.4500000000000002</v>
      </c>
      <c r="L186" s="234">
        <v>1</v>
      </c>
      <c r="M186" s="235">
        <v>7.4999999999999997E-2</v>
      </c>
      <c r="N186" s="240">
        <f t="shared" si="4"/>
        <v>5</v>
      </c>
      <c r="O186" s="241">
        <f t="shared" si="5"/>
        <v>2.5250000000000004</v>
      </c>
    </row>
    <row r="187" spans="1:15" ht="45">
      <c r="A187" s="244">
        <v>3</v>
      </c>
      <c r="B187" s="247" t="s">
        <v>1284</v>
      </c>
      <c r="C187" s="244">
        <v>5924567</v>
      </c>
      <c r="D187" s="247" t="s">
        <v>2273</v>
      </c>
      <c r="E187" s="244" t="s">
        <v>106</v>
      </c>
      <c r="F187" s="246" t="s">
        <v>1208</v>
      </c>
      <c r="G187" s="246" t="s">
        <v>153</v>
      </c>
      <c r="H187" s="240">
        <v>4</v>
      </c>
      <c r="I187" s="240"/>
      <c r="J187" s="240">
        <v>6</v>
      </c>
      <c r="K187" s="241">
        <v>0.6</v>
      </c>
      <c r="L187" s="240">
        <v>16</v>
      </c>
      <c r="M187" s="241">
        <v>0.3</v>
      </c>
      <c r="N187" s="240">
        <f t="shared" si="4"/>
        <v>22</v>
      </c>
      <c r="O187" s="241">
        <f t="shared" si="5"/>
        <v>0.89999999999999991</v>
      </c>
    </row>
    <row r="188" spans="1:15" ht="56.25">
      <c r="A188" s="231">
        <v>3</v>
      </c>
      <c r="B188" s="232" t="s">
        <v>1882</v>
      </c>
      <c r="C188" s="231">
        <v>5964684</v>
      </c>
      <c r="D188" s="232" t="s">
        <v>1767</v>
      </c>
      <c r="E188" s="231" t="s">
        <v>29</v>
      </c>
      <c r="F188" s="233" t="s">
        <v>1750</v>
      </c>
      <c r="G188" s="233" t="s">
        <v>93</v>
      </c>
      <c r="H188" s="234">
        <v>0</v>
      </c>
      <c r="I188" s="234">
        <v>3</v>
      </c>
      <c r="J188" s="234">
        <v>7</v>
      </c>
      <c r="K188" s="235">
        <v>0.81</v>
      </c>
      <c r="L188" s="234">
        <v>12</v>
      </c>
      <c r="M188" s="235">
        <v>0.23200000000000001</v>
      </c>
      <c r="N188" s="240">
        <f t="shared" si="4"/>
        <v>19</v>
      </c>
      <c r="O188" s="241">
        <f t="shared" si="5"/>
        <v>1.042</v>
      </c>
    </row>
    <row r="189" spans="1:15" ht="78.75">
      <c r="A189" s="231">
        <v>3</v>
      </c>
      <c r="B189" s="232" t="s">
        <v>1284</v>
      </c>
      <c r="C189" s="231">
        <v>5625611</v>
      </c>
      <c r="D189" s="232" t="s">
        <v>1767</v>
      </c>
      <c r="E189" s="231" t="s">
        <v>29</v>
      </c>
      <c r="F189" s="233" t="s">
        <v>1818</v>
      </c>
      <c r="G189" s="233" t="s">
        <v>93</v>
      </c>
      <c r="H189" s="234">
        <v>0</v>
      </c>
      <c r="I189" s="234">
        <v>2</v>
      </c>
      <c r="J189" s="234">
        <v>2</v>
      </c>
      <c r="K189" s="235">
        <v>2</v>
      </c>
      <c r="L189" s="234">
        <v>16</v>
      </c>
      <c r="M189" s="235">
        <v>0.44</v>
      </c>
      <c r="N189" s="240">
        <f t="shared" si="4"/>
        <v>18</v>
      </c>
      <c r="O189" s="241">
        <f t="shared" si="5"/>
        <v>2.44</v>
      </c>
    </row>
    <row r="190" spans="1:15" ht="67.5">
      <c r="A190" s="244">
        <v>3</v>
      </c>
      <c r="B190" s="247" t="s">
        <v>2790</v>
      </c>
      <c r="C190" s="244">
        <v>4185152</v>
      </c>
      <c r="D190" s="247" t="s">
        <v>2160</v>
      </c>
      <c r="E190" s="244" t="s">
        <v>29</v>
      </c>
      <c r="F190" s="246" t="s">
        <v>1391</v>
      </c>
      <c r="G190" s="246" t="s">
        <v>2121</v>
      </c>
      <c r="H190" s="240">
        <v>0</v>
      </c>
      <c r="I190" s="240">
        <v>2</v>
      </c>
      <c r="J190" s="240">
        <v>5</v>
      </c>
      <c r="K190" s="241">
        <v>2.9</v>
      </c>
      <c r="L190" s="240">
        <v>5</v>
      </c>
      <c r="M190" s="241">
        <v>1.5</v>
      </c>
      <c r="N190" s="240">
        <f t="shared" si="4"/>
        <v>10</v>
      </c>
      <c r="O190" s="241">
        <f t="shared" si="5"/>
        <v>4.4000000000000004</v>
      </c>
    </row>
    <row r="191" spans="1:15" ht="45">
      <c r="A191" s="244">
        <v>3</v>
      </c>
      <c r="B191" s="247" t="s">
        <v>334</v>
      </c>
      <c r="C191" s="244">
        <v>6540812</v>
      </c>
      <c r="D191" s="247" t="s">
        <v>2160</v>
      </c>
      <c r="E191" s="244" t="s">
        <v>29</v>
      </c>
      <c r="F191" s="246" t="s">
        <v>1391</v>
      </c>
      <c r="G191" s="246" t="s">
        <v>2166</v>
      </c>
      <c r="H191" s="240">
        <v>0</v>
      </c>
      <c r="I191" s="240">
        <v>2</v>
      </c>
      <c r="J191" s="240">
        <v>3</v>
      </c>
      <c r="K191" s="241">
        <v>2.5</v>
      </c>
      <c r="L191" s="240">
        <v>2</v>
      </c>
      <c r="M191" s="241">
        <v>0.5</v>
      </c>
      <c r="N191" s="240">
        <f t="shared" si="4"/>
        <v>5</v>
      </c>
      <c r="O191" s="241">
        <f t="shared" si="5"/>
        <v>3</v>
      </c>
    </row>
    <row r="192" spans="1:15" ht="45">
      <c r="A192" s="244">
        <v>3</v>
      </c>
      <c r="B192" s="247" t="s">
        <v>1894</v>
      </c>
      <c r="C192" s="244">
        <v>4335678</v>
      </c>
      <c r="D192" s="247" t="s">
        <v>2160</v>
      </c>
      <c r="E192" s="244" t="s">
        <v>29</v>
      </c>
      <c r="F192" s="246" t="s">
        <v>1391</v>
      </c>
      <c r="G192" s="246" t="s">
        <v>2166</v>
      </c>
      <c r="H192" s="240">
        <v>0</v>
      </c>
      <c r="I192" s="240">
        <v>4</v>
      </c>
      <c r="J192" s="240">
        <v>5</v>
      </c>
      <c r="K192" s="241">
        <v>4</v>
      </c>
      <c r="L192" s="240">
        <v>6</v>
      </c>
      <c r="M192" s="241">
        <v>1.8</v>
      </c>
      <c r="N192" s="240">
        <f t="shared" si="4"/>
        <v>11</v>
      </c>
      <c r="O192" s="241">
        <f t="shared" si="5"/>
        <v>5.8</v>
      </c>
    </row>
    <row r="193" spans="1:15" ht="45">
      <c r="A193" s="244">
        <v>3</v>
      </c>
      <c r="B193" s="247" t="s">
        <v>1284</v>
      </c>
      <c r="C193" s="244">
        <v>1256783</v>
      </c>
      <c r="D193" s="247" t="s">
        <v>2160</v>
      </c>
      <c r="E193" s="244" t="s">
        <v>29</v>
      </c>
      <c r="F193" s="246" t="s">
        <v>1391</v>
      </c>
      <c r="G193" s="246" t="s">
        <v>2166</v>
      </c>
      <c r="H193" s="240">
        <v>0</v>
      </c>
      <c r="I193" s="240">
        <v>2</v>
      </c>
      <c r="J193" s="240">
        <v>4</v>
      </c>
      <c r="K193" s="241">
        <v>3.6</v>
      </c>
      <c r="L193" s="240">
        <v>16</v>
      </c>
      <c r="M193" s="241">
        <v>0.66</v>
      </c>
      <c r="N193" s="240">
        <f t="shared" si="4"/>
        <v>20</v>
      </c>
      <c r="O193" s="241">
        <f t="shared" si="5"/>
        <v>4.26</v>
      </c>
    </row>
    <row r="194" spans="1:15" ht="45">
      <c r="A194" s="231">
        <v>3</v>
      </c>
      <c r="B194" s="232" t="s">
        <v>1882</v>
      </c>
      <c r="C194" s="231">
        <v>2548478</v>
      </c>
      <c r="D194" s="232" t="s">
        <v>1774</v>
      </c>
      <c r="E194" s="231" t="s">
        <v>29</v>
      </c>
      <c r="F194" s="233" t="s">
        <v>1750</v>
      </c>
      <c r="G194" s="233" t="s">
        <v>153</v>
      </c>
      <c r="H194" s="234">
        <v>5</v>
      </c>
      <c r="I194" s="234">
        <v>0</v>
      </c>
      <c r="J194" s="234">
        <v>7</v>
      </c>
      <c r="K194" s="235">
        <v>0.81</v>
      </c>
      <c r="L194" s="234">
        <v>12</v>
      </c>
      <c r="M194" s="235">
        <v>0.23200000000000001</v>
      </c>
      <c r="N194" s="240">
        <f t="shared" si="4"/>
        <v>19</v>
      </c>
      <c r="O194" s="241">
        <f t="shared" si="5"/>
        <v>1.042</v>
      </c>
    </row>
    <row r="195" spans="1:15" ht="78.75">
      <c r="A195" s="231">
        <v>3</v>
      </c>
      <c r="B195" s="232" t="s">
        <v>1284</v>
      </c>
      <c r="C195" s="231">
        <v>2925439</v>
      </c>
      <c r="D195" s="232" t="s">
        <v>1774</v>
      </c>
      <c r="E195" s="231" t="s">
        <v>29</v>
      </c>
      <c r="F195" s="233" t="s">
        <v>1818</v>
      </c>
      <c r="G195" s="233" t="s">
        <v>153</v>
      </c>
      <c r="H195" s="234">
        <v>10</v>
      </c>
      <c r="I195" s="234">
        <v>0</v>
      </c>
      <c r="J195" s="234">
        <v>4</v>
      </c>
      <c r="K195" s="235">
        <v>2.7</v>
      </c>
      <c r="L195" s="234">
        <v>16</v>
      </c>
      <c r="M195" s="235">
        <v>0.54</v>
      </c>
      <c r="N195" s="240">
        <f t="shared" si="4"/>
        <v>20</v>
      </c>
      <c r="O195" s="241">
        <f t="shared" si="5"/>
        <v>3.24</v>
      </c>
    </row>
    <row r="196" spans="1:15" ht="101.25">
      <c r="A196" s="231">
        <v>3</v>
      </c>
      <c r="B196" s="232" t="s">
        <v>1284</v>
      </c>
      <c r="C196" s="231">
        <v>5510903</v>
      </c>
      <c r="D196" s="232" t="s">
        <v>1774</v>
      </c>
      <c r="E196" s="231" t="s">
        <v>1761</v>
      </c>
      <c r="F196" s="233" t="s">
        <v>1909</v>
      </c>
      <c r="G196" s="233" t="s">
        <v>153</v>
      </c>
      <c r="H196" s="234">
        <v>4</v>
      </c>
      <c r="I196" s="234">
        <v>0</v>
      </c>
      <c r="J196" s="234">
        <v>6</v>
      </c>
      <c r="K196" s="235">
        <v>1.2</v>
      </c>
      <c r="L196" s="234">
        <v>16</v>
      </c>
      <c r="M196" s="235">
        <v>0.3</v>
      </c>
      <c r="N196" s="240">
        <f t="shared" si="4"/>
        <v>22</v>
      </c>
      <c r="O196" s="241">
        <f t="shared" si="5"/>
        <v>1.5</v>
      </c>
    </row>
    <row r="197" spans="1:15" ht="45">
      <c r="A197" s="231">
        <v>3</v>
      </c>
      <c r="B197" s="232" t="s">
        <v>1352</v>
      </c>
      <c r="C197" s="231">
        <v>1243707</v>
      </c>
      <c r="D197" s="232" t="s">
        <v>1217</v>
      </c>
      <c r="E197" s="231" t="s">
        <v>29</v>
      </c>
      <c r="F197" s="233" t="s">
        <v>1341</v>
      </c>
      <c r="G197" s="233" t="s">
        <v>160</v>
      </c>
      <c r="H197" s="234">
        <v>0</v>
      </c>
      <c r="I197" s="234">
        <v>4</v>
      </c>
      <c r="J197" s="234">
        <v>5</v>
      </c>
      <c r="K197" s="235">
        <v>2.4500000000000002</v>
      </c>
      <c r="L197" s="234">
        <v>2</v>
      </c>
      <c r="M197" s="235">
        <v>0.45</v>
      </c>
      <c r="N197" s="240">
        <f t="shared" si="4"/>
        <v>7</v>
      </c>
      <c r="O197" s="241">
        <f t="shared" si="5"/>
        <v>2.9000000000000004</v>
      </c>
    </row>
    <row r="198" spans="1:15" ht="45">
      <c r="A198" s="244">
        <v>3</v>
      </c>
      <c r="B198" s="245" t="s">
        <v>215</v>
      </c>
      <c r="C198" s="236">
        <v>4731436</v>
      </c>
      <c r="D198" s="245" t="s">
        <v>2723</v>
      </c>
      <c r="E198" s="244" t="s">
        <v>29</v>
      </c>
      <c r="F198" s="246" t="s">
        <v>2722</v>
      </c>
      <c r="G198" s="233" t="s">
        <v>153</v>
      </c>
      <c r="H198" s="234">
        <v>0</v>
      </c>
      <c r="I198" s="234">
        <v>1</v>
      </c>
      <c r="J198" s="234">
        <v>2</v>
      </c>
      <c r="K198" s="234">
        <v>0.2</v>
      </c>
      <c r="L198" s="240">
        <v>5</v>
      </c>
      <c r="M198" s="241">
        <v>0.05</v>
      </c>
      <c r="N198" s="240">
        <f t="shared" si="4"/>
        <v>7</v>
      </c>
      <c r="O198" s="241">
        <f t="shared" si="5"/>
        <v>0.25</v>
      </c>
    </row>
    <row r="199" spans="1:15" ht="67.5">
      <c r="A199" s="248">
        <v>3</v>
      </c>
      <c r="B199" s="249" t="s">
        <v>215</v>
      </c>
      <c r="C199" s="248">
        <v>4836687</v>
      </c>
      <c r="D199" s="249" t="s">
        <v>1217</v>
      </c>
      <c r="E199" s="248" t="s">
        <v>29</v>
      </c>
      <c r="F199" s="250" t="s">
        <v>1359</v>
      </c>
      <c r="G199" s="250" t="s">
        <v>308</v>
      </c>
      <c r="H199" s="234">
        <v>0</v>
      </c>
      <c r="I199" s="251">
        <v>1</v>
      </c>
      <c r="J199" s="251">
        <v>2</v>
      </c>
      <c r="K199" s="252">
        <v>1</v>
      </c>
      <c r="L199" s="251">
        <v>5</v>
      </c>
      <c r="M199" s="252">
        <v>0.5</v>
      </c>
      <c r="N199" s="240">
        <f t="shared" ref="N199:N262" si="6">SUM(J199,L199)</f>
        <v>7</v>
      </c>
      <c r="O199" s="241">
        <f t="shared" ref="O199:O262" si="7">SUM(K199,M199)</f>
        <v>1.5</v>
      </c>
    </row>
    <row r="200" spans="1:15" ht="56.25">
      <c r="A200" s="248">
        <v>3</v>
      </c>
      <c r="B200" s="249" t="s">
        <v>215</v>
      </c>
      <c r="C200" s="248">
        <v>7429073</v>
      </c>
      <c r="D200" s="249" t="s">
        <v>1217</v>
      </c>
      <c r="E200" s="248" t="s">
        <v>29</v>
      </c>
      <c r="F200" s="250" t="s">
        <v>1341</v>
      </c>
      <c r="G200" s="250" t="s">
        <v>93</v>
      </c>
      <c r="H200" s="234">
        <v>0</v>
      </c>
      <c r="I200" s="251">
        <v>1</v>
      </c>
      <c r="J200" s="251">
        <v>2</v>
      </c>
      <c r="K200" s="252">
        <v>0.8</v>
      </c>
      <c r="L200" s="251">
        <v>5</v>
      </c>
      <c r="M200" s="252">
        <v>0.5</v>
      </c>
      <c r="N200" s="240">
        <f t="shared" si="6"/>
        <v>7</v>
      </c>
      <c r="O200" s="241">
        <f t="shared" si="7"/>
        <v>1.3</v>
      </c>
    </row>
    <row r="201" spans="1:15" ht="45">
      <c r="A201" s="248">
        <v>3</v>
      </c>
      <c r="B201" s="249" t="s">
        <v>1199</v>
      </c>
      <c r="C201" s="248">
        <v>9425002</v>
      </c>
      <c r="D201" s="249" t="s">
        <v>1217</v>
      </c>
      <c r="E201" s="248" t="s">
        <v>52</v>
      </c>
      <c r="F201" s="250" t="s">
        <v>182</v>
      </c>
      <c r="G201" s="250" t="s">
        <v>153</v>
      </c>
      <c r="H201" s="234">
        <v>0</v>
      </c>
      <c r="I201" s="251">
        <v>1</v>
      </c>
      <c r="J201" s="251">
        <v>2</v>
      </c>
      <c r="K201" s="252">
        <v>1</v>
      </c>
      <c r="L201" s="251">
        <v>2</v>
      </c>
      <c r="M201" s="252">
        <v>0.2</v>
      </c>
      <c r="N201" s="240">
        <f t="shared" si="6"/>
        <v>4</v>
      </c>
      <c r="O201" s="241">
        <f t="shared" si="7"/>
        <v>1.2</v>
      </c>
    </row>
    <row r="202" spans="1:15" ht="90">
      <c r="A202" s="248">
        <v>3</v>
      </c>
      <c r="B202" s="249" t="s">
        <v>1349</v>
      </c>
      <c r="C202" s="248">
        <v>1451339</v>
      </c>
      <c r="D202" s="249" t="s">
        <v>1217</v>
      </c>
      <c r="E202" s="248" t="s">
        <v>52</v>
      </c>
      <c r="F202" s="250" t="s">
        <v>1350</v>
      </c>
      <c r="G202" s="250" t="s">
        <v>308</v>
      </c>
      <c r="H202" s="251">
        <v>0</v>
      </c>
      <c r="I202" s="251">
        <v>2</v>
      </c>
      <c r="J202" s="251">
        <v>3</v>
      </c>
      <c r="K202" s="252">
        <v>0.7</v>
      </c>
      <c r="L202" s="251">
        <v>8</v>
      </c>
      <c r="M202" s="252">
        <v>1.85</v>
      </c>
      <c r="N202" s="240">
        <f t="shared" si="6"/>
        <v>11</v>
      </c>
      <c r="O202" s="241">
        <f t="shared" si="7"/>
        <v>2.5499999999999998</v>
      </c>
    </row>
    <row r="203" spans="1:15" ht="213.75">
      <c r="A203" s="248">
        <v>3</v>
      </c>
      <c r="B203" s="249" t="s">
        <v>74</v>
      </c>
      <c r="C203" s="248">
        <v>1138290</v>
      </c>
      <c r="D203" s="249" t="s">
        <v>1217</v>
      </c>
      <c r="E203" s="265" t="s">
        <v>52</v>
      </c>
      <c r="F203" s="250" t="s">
        <v>53</v>
      </c>
      <c r="G203" s="250" t="s">
        <v>93</v>
      </c>
      <c r="H203" s="234">
        <v>0</v>
      </c>
      <c r="I203" s="251">
        <v>1</v>
      </c>
      <c r="J203" s="251">
        <v>1</v>
      </c>
      <c r="K203" s="252">
        <v>0.3</v>
      </c>
      <c r="L203" s="251">
        <v>2</v>
      </c>
      <c r="M203" s="252">
        <v>0.5</v>
      </c>
      <c r="N203" s="240">
        <f t="shared" si="6"/>
        <v>3</v>
      </c>
      <c r="O203" s="241">
        <f t="shared" si="7"/>
        <v>0.8</v>
      </c>
    </row>
    <row r="204" spans="1:15" ht="90">
      <c r="A204" s="236">
        <v>3</v>
      </c>
      <c r="B204" s="237" t="s">
        <v>460</v>
      </c>
      <c r="C204" s="236">
        <v>5336459</v>
      </c>
      <c r="D204" s="237" t="s">
        <v>108</v>
      </c>
      <c r="E204" s="236" t="s">
        <v>106</v>
      </c>
      <c r="F204" s="238" t="s">
        <v>461</v>
      </c>
      <c r="G204" s="238" t="s">
        <v>93</v>
      </c>
      <c r="H204" s="240">
        <v>17</v>
      </c>
      <c r="I204" s="240"/>
      <c r="J204" s="240">
        <v>8</v>
      </c>
      <c r="K204" s="241">
        <v>7.84</v>
      </c>
      <c r="L204" s="240">
        <v>6</v>
      </c>
      <c r="M204" s="241">
        <v>3.3</v>
      </c>
      <c r="N204" s="240">
        <f t="shared" si="6"/>
        <v>14</v>
      </c>
      <c r="O204" s="241">
        <f t="shared" si="7"/>
        <v>11.14</v>
      </c>
    </row>
    <row r="205" spans="1:15" ht="56.25">
      <c r="A205" s="236">
        <v>3</v>
      </c>
      <c r="B205" s="237" t="s">
        <v>467</v>
      </c>
      <c r="C205" s="236">
        <v>6770385</v>
      </c>
      <c r="D205" s="237" t="s">
        <v>108</v>
      </c>
      <c r="E205" s="236" t="s">
        <v>106</v>
      </c>
      <c r="F205" s="238" t="s">
        <v>468</v>
      </c>
      <c r="G205" s="238" t="s">
        <v>93</v>
      </c>
      <c r="H205" s="240">
        <v>10</v>
      </c>
      <c r="I205" s="240"/>
      <c r="J205" s="240">
        <v>14</v>
      </c>
      <c r="K205" s="241">
        <v>4.0999999999999996</v>
      </c>
      <c r="L205" s="240">
        <v>12</v>
      </c>
      <c r="M205" s="241">
        <v>3.95</v>
      </c>
      <c r="N205" s="240">
        <f t="shared" si="6"/>
        <v>26</v>
      </c>
      <c r="O205" s="241">
        <f t="shared" si="7"/>
        <v>8.0500000000000007</v>
      </c>
    </row>
    <row r="206" spans="1:15" ht="56.25">
      <c r="A206" s="236">
        <v>3</v>
      </c>
      <c r="B206" s="237" t="s">
        <v>467</v>
      </c>
      <c r="C206" s="236">
        <v>6770385</v>
      </c>
      <c r="D206" s="237" t="s">
        <v>108</v>
      </c>
      <c r="E206" s="236" t="s">
        <v>31</v>
      </c>
      <c r="F206" s="238" t="s">
        <v>468</v>
      </c>
      <c r="G206" s="238" t="s">
        <v>93</v>
      </c>
      <c r="H206" s="240">
        <v>8</v>
      </c>
      <c r="I206" s="240">
        <v>2</v>
      </c>
      <c r="J206" s="240">
        <v>3</v>
      </c>
      <c r="K206" s="241">
        <v>2.2999999999999998</v>
      </c>
      <c r="L206" s="240">
        <v>3</v>
      </c>
      <c r="M206" s="241">
        <v>0.3</v>
      </c>
      <c r="N206" s="240">
        <f t="shared" si="6"/>
        <v>6</v>
      </c>
      <c r="O206" s="241">
        <f t="shared" si="7"/>
        <v>2.5999999999999996</v>
      </c>
    </row>
    <row r="207" spans="1:15" ht="202.5">
      <c r="A207" s="236">
        <v>3</v>
      </c>
      <c r="B207" s="237" t="s">
        <v>2663</v>
      </c>
      <c r="C207" s="236">
        <v>5222616</v>
      </c>
      <c r="D207" s="237" t="s">
        <v>108</v>
      </c>
      <c r="E207" s="236" t="s">
        <v>31</v>
      </c>
      <c r="F207" s="238" t="s">
        <v>32</v>
      </c>
      <c r="G207" s="238" t="s">
        <v>44</v>
      </c>
      <c r="H207" s="239">
        <v>0</v>
      </c>
      <c r="I207" s="239">
        <v>3</v>
      </c>
      <c r="J207" s="240">
        <v>4</v>
      </c>
      <c r="K207" s="241">
        <v>3.5</v>
      </c>
      <c r="L207" s="240">
        <v>3</v>
      </c>
      <c r="M207" s="241">
        <v>2.5</v>
      </c>
      <c r="N207" s="240">
        <f t="shared" si="6"/>
        <v>7</v>
      </c>
      <c r="O207" s="241">
        <f t="shared" si="7"/>
        <v>6</v>
      </c>
    </row>
    <row r="208" spans="1:15" ht="56.25">
      <c r="A208" s="236">
        <v>3</v>
      </c>
      <c r="B208" s="237" t="s">
        <v>382</v>
      </c>
      <c r="C208" s="236">
        <v>6774569</v>
      </c>
      <c r="D208" s="237" t="s">
        <v>108</v>
      </c>
      <c r="E208" s="236" t="s">
        <v>106</v>
      </c>
      <c r="F208" s="238" t="s">
        <v>481</v>
      </c>
      <c r="G208" s="238" t="s">
        <v>93</v>
      </c>
      <c r="H208" s="239">
        <v>2</v>
      </c>
      <c r="I208" s="239"/>
      <c r="J208" s="240">
        <v>8</v>
      </c>
      <c r="K208" s="241">
        <v>0.8</v>
      </c>
      <c r="L208" s="240">
        <v>0</v>
      </c>
      <c r="M208" s="241">
        <v>0</v>
      </c>
      <c r="N208" s="240">
        <f t="shared" si="6"/>
        <v>8</v>
      </c>
      <c r="O208" s="241">
        <f t="shared" si="7"/>
        <v>0.8</v>
      </c>
    </row>
    <row r="209" spans="1:15" ht="202.5">
      <c r="A209" s="236">
        <v>3</v>
      </c>
      <c r="B209" s="237" t="s">
        <v>2272</v>
      </c>
      <c r="C209" s="244">
        <v>8743040</v>
      </c>
      <c r="D209" s="247" t="s">
        <v>2119</v>
      </c>
      <c r="E209" s="236" t="s">
        <v>31</v>
      </c>
      <c r="F209" s="246" t="s">
        <v>32</v>
      </c>
      <c r="G209" s="246" t="s">
        <v>44</v>
      </c>
      <c r="H209" s="240">
        <v>0</v>
      </c>
      <c r="I209" s="240">
        <v>2</v>
      </c>
      <c r="J209" s="240">
        <v>9</v>
      </c>
      <c r="K209" s="241">
        <v>0.1</v>
      </c>
      <c r="L209" s="240">
        <v>2</v>
      </c>
      <c r="M209" s="241">
        <v>0.2</v>
      </c>
      <c r="N209" s="240">
        <f t="shared" si="6"/>
        <v>11</v>
      </c>
      <c r="O209" s="241">
        <f t="shared" si="7"/>
        <v>0.30000000000000004</v>
      </c>
    </row>
    <row r="210" spans="1:15" ht="67.5">
      <c r="A210" s="244">
        <v>3</v>
      </c>
      <c r="B210" s="245" t="s">
        <v>2738</v>
      </c>
      <c r="C210" s="236">
        <v>9275906</v>
      </c>
      <c r="D210" s="245" t="s">
        <v>34</v>
      </c>
      <c r="E210" s="244" t="s">
        <v>31</v>
      </c>
      <c r="F210" s="246" t="s">
        <v>411</v>
      </c>
      <c r="G210" s="256" t="s">
        <v>2739</v>
      </c>
      <c r="H210" s="240">
        <v>0</v>
      </c>
      <c r="I210" s="240">
        <v>1</v>
      </c>
      <c r="J210" s="240">
        <v>1</v>
      </c>
      <c r="K210" s="241">
        <v>0.5</v>
      </c>
      <c r="L210" s="240">
        <v>1</v>
      </c>
      <c r="M210" s="241">
        <v>0.3</v>
      </c>
      <c r="N210" s="240">
        <f t="shared" si="6"/>
        <v>2</v>
      </c>
      <c r="O210" s="241">
        <f t="shared" si="7"/>
        <v>0.8</v>
      </c>
    </row>
    <row r="211" spans="1:15" ht="67.5">
      <c r="A211" s="236">
        <v>3</v>
      </c>
      <c r="B211" s="237" t="s">
        <v>340</v>
      </c>
      <c r="C211" s="236">
        <v>5839908</v>
      </c>
      <c r="D211" s="237" t="s">
        <v>45</v>
      </c>
      <c r="E211" s="236" t="s">
        <v>31</v>
      </c>
      <c r="F211" s="238" t="s">
        <v>341</v>
      </c>
      <c r="G211" s="238" t="s">
        <v>44</v>
      </c>
      <c r="H211" s="239">
        <v>0</v>
      </c>
      <c r="I211" s="239">
        <v>1</v>
      </c>
      <c r="J211" s="240">
        <v>2</v>
      </c>
      <c r="K211" s="241">
        <v>1.1000000000000001</v>
      </c>
      <c r="L211" s="240">
        <v>11</v>
      </c>
      <c r="M211" s="241">
        <v>1.18</v>
      </c>
      <c r="N211" s="240">
        <f t="shared" si="6"/>
        <v>13</v>
      </c>
      <c r="O211" s="241">
        <f t="shared" si="7"/>
        <v>2.2800000000000002</v>
      </c>
    </row>
    <row r="212" spans="1:15" ht="56.25">
      <c r="A212" s="236">
        <v>3</v>
      </c>
      <c r="B212" s="237" t="s">
        <v>346</v>
      </c>
      <c r="C212" s="236">
        <v>3403190</v>
      </c>
      <c r="D212" s="237" t="s">
        <v>45</v>
      </c>
      <c r="E212" s="236" t="s">
        <v>31</v>
      </c>
      <c r="F212" s="238" t="s">
        <v>347</v>
      </c>
      <c r="G212" s="238" t="s">
        <v>93</v>
      </c>
      <c r="H212" s="239">
        <v>0</v>
      </c>
      <c r="I212" s="239">
        <v>9</v>
      </c>
      <c r="J212" s="240">
        <v>12</v>
      </c>
      <c r="K212" s="241">
        <v>10.76</v>
      </c>
      <c r="L212" s="240">
        <v>12</v>
      </c>
      <c r="M212" s="241">
        <v>2.33</v>
      </c>
      <c r="N212" s="240">
        <f t="shared" si="6"/>
        <v>24</v>
      </c>
      <c r="O212" s="241">
        <f t="shared" si="7"/>
        <v>13.09</v>
      </c>
    </row>
    <row r="213" spans="1:15" ht="56.25">
      <c r="A213" s="236">
        <v>3</v>
      </c>
      <c r="B213" s="237" t="s">
        <v>334</v>
      </c>
      <c r="C213" s="236">
        <v>1166804</v>
      </c>
      <c r="D213" s="237" t="s">
        <v>45</v>
      </c>
      <c r="E213" s="236" t="s">
        <v>31</v>
      </c>
      <c r="F213" s="238" t="s">
        <v>335</v>
      </c>
      <c r="G213" s="238" t="s">
        <v>44</v>
      </c>
      <c r="H213" s="239">
        <v>0</v>
      </c>
      <c r="I213" s="239">
        <v>2</v>
      </c>
      <c r="J213" s="240">
        <v>2</v>
      </c>
      <c r="K213" s="241">
        <v>2</v>
      </c>
      <c r="L213" s="240">
        <v>2</v>
      </c>
      <c r="M213" s="241">
        <v>0.5</v>
      </c>
      <c r="N213" s="240">
        <f t="shared" si="6"/>
        <v>4</v>
      </c>
      <c r="O213" s="241">
        <f t="shared" si="7"/>
        <v>2.5</v>
      </c>
    </row>
    <row r="214" spans="1:15" ht="78.75">
      <c r="A214" s="236">
        <v>3</v>
      </c>
      <c r="B214" s="237" t="s">
        <v>354</v>
      </c>
      <c r="C214" s="236">
        <v>1761469</v>
      </c>
      <c r="D214" s="237" t="s">
        <v>45</v>
      </c>
      <c r="E214" s="236" t="s">
        <v>31</v>
      </c>
      <c r="F214" s="238" t="s">
        <v>355</v>
      </c>
      <c r="G214" s="238" t="s">
        <v>93</v>
      </c>
      <c r="H214" s="239">
        <v>0</v>
      </c>
      <c r="I214" s="239">
        <v>4</v>
      </c>
      <c r="J214" s="240">
        <v>4</v>
      </c>
      <c r="K214" s="241">
        <v>3.5</v>
      </c>
      <c r="L214" s="240">
        <v>5</v>
      </c>
      <c r="M214" s="241">
        <v>0.9</v>
      </c>
      <c r="N214" s="240">
        <f t="shared" si="6"/>
        <v>9</v>
      </c>
      <c r="O214" s="241">
        <f t="shared" si="7"/>
        <v>4.4000000000000004</v>
      </c>
    </row>
    <row r="215" spans="1:15" ht="45">
      <c r="A215" s="236">
        <v>3</v>
      </c>
      <c r="B215" s="237" t="s">
        <v>363</v>
      </c>
      <c r="C215" s="236">
        <v>6406334</v>
      </c>
      <c r="D215" s="237" t="s">
        <v>45</v>
      </c>
      <c r="E215" s="236" t="s">
        <v>31</v>
      </c>
      <c r="F215" s="238" t="s">
        <v>260</v>
      </c>
      <c r="G215" s="238" t="s">
        <v>44</v>
      </c>
      <c r="H215" s="239">
        <v>0</v>
      </c>
      <c r="I215" s="239">
        <v>20</v>
      </c>
      <c r="J215" s="240">
        <v>1</v>
      </c>
      <c r="K215" s="241">
        <v>1</v>
      </c>
      <c r="L215" s="240">
        <v>0</v>
      </c>
      <c r="M215" s="241">
        <v>0</v>
      </c>
      <c r="N215" s="240">
        <f t="shared" si="6"/>
        <v>1</v>
      </c>
      <c r="O215" s="241">
        <f t="shared" si="7"/>
        <v>1</v>
      </c>
    </row>
    <row r="216" spans="1:15" ht="45">
      <c r="A216" s="236">
        <v>3</v>
      </c>
      <c r="B216" s="237" t="s">
        <v>369</v>
      </c>
      <c r="C216" s="236">
        <v>6933014</v>
      </c>
      <c r="D216" s="237" t="s">
        <v>45</v>
      </c>
      <c r="E216" s="236" t="s">
        <v>31</v>
      </c>
      <c r="F216" s="238" t="s">
        <v>62</v>
      </c>
      <c r="G216" s="238" t="s">
        <v>44</v>
      </c>
      <c r="H216" s="239">
        <v>0</v>
      </c>
      <c r="I216" s="239">
        <v>1</v>
      </c>
      <c r="J216" s="240">
        <v>1</v>
      </c>
      <c r="K216" s="241">
        <v>1</v>
      </c>
      <c r="L216" s="240">
        <v>0</v>
      </c>
      <c r="M216" s="241">
        <v>0</v>
      </c>
      <c r="N216" s="240">
        <f t="shared" si="6"/>
        <v>1</v>
      </c>
      <c r="O216" s="241">
        <f t="shared" si="7"/>
        <v>1</v>
      </c>
    </row>
    <row r="217" spans="1:15" ht="56.25">
      <c r="A217" s="236">
        <v>3</v>
      </c>
      <c r="B217" s="237" t="s">
        <v>374</v>
      </c>
      <c r="C217" s="236">
        <v>4978750</v>
      </c>
      <c r="D217" s="237" t="s">
        <v>45</v>
      </c>
      <c r="E217" s="236" t="s">
        <v>31</v>
      </c>
      <c r="F217" s="238" t="s">
        <v>375</v>
      </c>
      <c r="G217" s="238" t="s">
        <v>44</v>
      </c>
      <c r="H217" s="239">
        <v>0</v>
      </c>
      <c r="I217" s="239">
        <v>7</v>
      </c>
      <c r="J217" s="240">
        <v>9</v>
      </c>
      <c r="K217" s="241">
        <v>8.5</v>
      </c>
      <c r="L217" s="240">
        <v>0</v>
      </c>
      <c r="M217" s="241">
        <v>0</v>
      </c>
      <c r="N217" s="240">
        <f t="shared" si="6"/>
        <v>9</v>
      </c>
      <c r="O217" s="241">
        <f t="shared" si="7"/>
        <v>8.5</v>
      </c>
    </row>
    <row r="218" spans="1:15" ht="56.25">
      <c r="A218" s="236">
        <v>3</v>
      </c>
      <c r="B218" s="237" t="s">
        <v>382</v>
      </c>
      <c r="C218" s="236">
        <v>2561765</v>
      </c>
      <c r="D218" s="237" t="s">
        <v>45</v>
      </c>
      <c r="E218" s="236" t="s">
        <v>31</v>
      </c>
      <c r="F218" s="238" t="s">
        <v>335</v>
      </c>
      <c r="G218" s="238" t="s">
        <v>93</v>
      </c>
      <c r="H218" s="239">
        <v>0</v>
      </c>
      <c r="I218" s="266">
        <v>7</v>
      </c>
      <c r="J218" s="240">
        <v>14</v>
      </c>
      <c r="K218" s="241">
        <v>12.8</v>
      </c>
      <c r="L218" s="240">
        <v>0</v>
      </c>
      <c r="M218" s="241">
        <v>0</v>
      </c>
      <c r="N218" s="240">
        <f t="shared" si="6"/>
        <v>14</v>
      </c>
      <c r="O218" s="241">
        <f t="shared" si="7"/>
        <v>12.8</v>
      </c>
    </row>
    <row r="219" spans="1:15" ht="56.25">
      <c r="A219" s="236">
        <v>3</v>
      </c>
      <c r="B219" s="237" t="s">
        <v>388</v>
      </c>
      <c r="C219" s="236">
        <v>1795576</v>
      </c>
      <c r="D219" s="237" t="s">
        <v>45</v>
      </c>
      <c r="E219" s="236" t="s">
        <v>31</v>
      </c>
      <c r="F219" s="238" t="s">
        <v>389</v>
      </c>
      <c r="G219" s="238" t="s">
        <v>390</v>
      </c>
      <c r="H219" s="239">
        <v>0</v>
      </c>
      <c r="I219" s="239">
        <v>2</v>
      </c>
      <c r="J219" s="240">
        <v>3</v>
      </c>
      <c r="K219" s="241">
        <v>0.4</v>
      </c>
      <c r="L219" s="240">
        <v>1</v>
      </c>
      <c r="M219" s="241">
        <v>0.1</v>
      </c>
      <c r="N219" s="240">
        <f t="shared" si="6"/>
        <v>4</v>
      </c>
      <c r="O219" s="241">
        <f t="shared" si="7"/>
        <v>0.5</v>
      </c>
    </row>
    <row r="220" spans="1:15" ht="56.25">
      <c r="A220" s="236">
        <v>3</v>
      </c>
      <c r="B220" s="237" t="s">
        <v>396</v>
      </c>
      <c r="C220" s="236">
        <v>8820534</v>
      </c>
      <c r="D220" s="237" t="s">
        <v>45</v>
      </c>
      <c r="E220" s="236" t="s">
        <v>31</v>
      </c>
      <c r="F220" s="238" t="s">
        <v>335</v>
      </c>
      <c r="G220" s="238" t="s">
        <v>390</v>
      </c>
      <c r="H220" s="239">
        <v>0</v>
      </c>
      <c r="I220" s="239">
        <v>2</v>
      </c>
      <c r="J220" s="240">
        <v>3</v>
      </c>
      <c r="K220" s="241">
        <v>1.25</v>
      </c>
      <c r="L220" s="240">
        <v>1</v>
      </c>
      <c r="M220" s="241">
        <v>0.25</v>
      </c>
      <c r="N220" s="240">
        <f t="shared" si="6"/>
        <v>4</v>
      </c>
      <c r="O220" s="241">
        <f t="shared" si="7"/>
        <v>1.5</v>
      </c>
    </row>
    <row r="221" spans="1:15" ht="56.25">
      <c r="A221" s="231">
        <v>3</v>
      </c>
      <c r="B221" s="232" t="s">
        <v>403</v>
      </c>
      <c r="C221" s="231">
        <v>5179369</v>
      </c>
      <c r="D221" s="232" t="s">
        <v>45</v>
      </c>
      <c r="E221" s="231" t="s">
        <v>31</v>
      </c>
      <c r="F221" s="233" t="s">
        <v>260</v>
      </c>
      <c r="G221" s="233" t="s">
        <v>93</v>
      </c>
      <c r="H221" s="234">
        <v>0</v>
      </c>
      <c r="I221" s="234">
        <v>2</v>
      </c>
      <c r="J221" s="234">
        <v>1</v>
      </c>
      <c r="K221" s="235">
        <v>1</v>
      </c>
      <c r="L221" s="234">
        <v>1</v>
      </c>
      <c r="M221" s="235">
        <v>1</v>
      </c>
      <c r="N221" s="240">
        <f t="shared" si="6"/>
        <v>2</v>
      </c>
      <c r="O221" s="241">
        <f t="shared" si="7"/>
        <v>2</v>
      </c>
    </row>
    <row r="222" spans="1:15" ht="33.75">
      <c r="A222" s="236">
        <v>3</v>
      </c>
      <c r="B222" s="237" t="s">
        <v>410</v>
      </c>
      <c r="C222" s="236">
        <v>6628871</v>
      </c>
      <c r="D222" s="237" t="s">
        <v>45</v>
      </c>
      <c r="E222" s="236" t="s">
        <v>29</v>
      </c>
      <c r="F222" s="238" t="s">
        <v>411</v>
      </c>
      <c r="G222" s="238" t="s">
        <v>129</v>
      </c>
      <c r="H222" s="239">
        <v>0</v>
      </c>
      <c r="I222" s="239">
        <v>1</v>
      </c>
      <c r="J222" s="240">
        <v>2</v>
      </c>
      <c r="K222" s="241">
        <v>1</v>
      </c>
      <c r="L222" s="240">
        <v>0</v>
      </c>
      <c r="M222" s="241">
        <v>0</v>
      </c>
      <c r="N222" s="240">
        <f t="shared" si="6"/>
        <v>2</v>
      </c>
      <c r="O222" s="241">
        <f t="shared" si="7"/>
        <v>1</v>
      </c>
    </row>
    <row r="223" spans="1:15" ht="45">
      <c r="A223" s="236">
        <v>3</v>
      </c>
      <c r="B223" s="237" t="s">
        <v>417</v>
      </c>
      <c r="C223" s="236">
        <v>6338750</v>
      </c>
      <c r="D223" s="237" t="s">
        <v>45</v>
      </c>
      <c r="E223" s="236" t="s">
        <v>31</v>
      </c>
      <c r="F223" s="238" t="s">
        <v>418</v>
      </c>
      <c r="G223" s="238" t="s">
        <v>44</v>
      </c>
      <c r="H223" s="239">
        <v>0</v>
      </c>
      <c r="I223" s="239">
        <v>2</v>
      </c>
      <c r="J223" s="240">
        <v>3</v>
      </c>
      <c r="K223" s="241">
        <v>2</v>
      </c>
      <c r="L223" s="240">
        <v>0</v>
      </c>
      <c r="M223" s="241">
        <v>0</v>
      </c>
      <c r="N223" s="240">
        <f t="shared" si="6"/>
        <v>3</v>
      </c>
      <c r="O223" s="241">
        <f t="shared" si="7"/>
        <v>2</v>
      </c>
    </row>
    <row r="224" spans="1:15" ht="22.5">
      <c r="A224" s="236">
        <v>3</v>
      </c>
      <c r="B224" s="237" t="s">
        <v>423</v>
      </c>
      <c r="C224" s="236">
        <v>5012765</v>
      </c>
      <c r="D224" s="237" t="s">
        <v>45</v>
      </c>
      <c r="E224" s="236" t="s">
        <v>31</v>
      </c>
      <c r="F224" s="238" t="s">
        <v>62</v>
      </c>
      <c r="G224" s="238" t="s">
        <v>424</v>
      </c>
      <c r="H224" s="239">
        <v>0</v>
      </c>
      <c r="I224" s="239">
        <v>1</v>
      </c>
      <c r="J224" s="240">
        <v>1</v>
      </c>
      <c r="K224" s="241">
        <v>1</v>
      </c>
      <c r="L224" s="240">
        <v>1</v>
      </c>
      <c r="M224" s="241">
        <v>0.5</v>
      </c>
      <c r="N224" s="240">
        <f t="shared" si="6"/>
        <v>2</v>
      </c>
      <c r="O224" s="241">
        <f t="shared" si="7"/>
        <v>1.5</v>
      </c>
    </row>
    <row r="225" spans="1:15" ht="45">
      <c r="A225" s="236">
        <v>3</v>
      </c>
      <c r="B225" s="237" t="s">
        <v>428</v>
      </c>
      <c r="C225" s="236">
        <v>7646731</v>
      </c>
      <c r="D225" s="237" t="s">
        <v>45</v>
      </c>
      <c r="E225" s="236" t="s">
        <v>31</v>
      </c>
      <c r="F225" s="238" t="s">
        <v>175</v>
      </c>
      <c r="G225" s="238" t="s">
        <v>44</v>
      </c>
      <c r="H225" s="239">
        <v>0</v>
      </c>
      <c r="I225" s="239">
        <v>1</v>
      </c>
      <c r="J225" s="240">
        <v>2</v>
      </c>
      <c r="K225" s="241">
        <v>1</v>
      </c>
      <c r="L225" s="240">
        <v>1</v>
      </c>
      <c r="M225" s="241">
        <v>1</v>
      </c>
      <c r="N225" s="240">
        <f t="shared" si="6"/>
        <v>3</v>
      </c>
      <c r="O225" s="241">
        <f t="shared" si="7"/>
        <v>2</v>
      </c>
    </row>
    <row r="226" spans="1:15" ht="213.75">
      <c r="A226" s="236">
        <v>3</v>
      </c>
      <c r="B226" s="237" t="s">
        <v>74</v>
      </c>
      <c r="C226" s="236">
        <v>9223369</v>
      </c>
      <c r="D226" s="237" t="s">
        <v>45</v>
      </c>
      <c r="E226" s="236" t="s">
        <v>31</v>
      </c>
      <c r="F226" s="238" t="s">
        <v>2773</v>
      </c>
      <c r="G226" s="238" t="s">
        <v>73</v>
      </c>
      <c r="H226" s="239">
        <v>0</v>
      </c>
      <c r="I226" s="239">
        <v>15</v>
      </c>
      <c r="J226" s="240">
        <v>26</v>
      </c>
      <c r="K226" s="241">
        <v>12.5</v>
      </c>
      <c r="L226" s="240">
        <v>2</v>
      </c>
      <c r="M226" s="241">
        <v>1</v>
      </c>
      <c r="N226" s="240">
        <f t="shared" si="6"/>
        <v>28</v>
      </c>
      <c r="O226" s="241">
        <f t="shared" si="7"/>
        <v>13.5</v>
      </c>
    </row>
    <row r="227" spans="1:15" ht="112.5">
      <c r="A227" s="236">
        <v>3</v>
      </c>
      <c r="B227" s="237" t="s">
        <v>436</v>
      </c>
      <c r="C227" s="236">
        <v>8917425</v>
      </c>
      <c r="D227" s="237" t="s">
        <v>45</v>
      </c>
      <c r="E227" s="236" t="s">
        <v>31</v>
      </c>
      <c r="F227" s="238" t="s">
        <v>437</v>
      </c>
      <c r="G227" s="264" t="s">
        <v>438</v>
      </c>
      <c r="H227" s="240">
        <v>0</v>
      </c>
      <c r="I227" s="240">
        <v>8</v>
      </c>
      <c r="J227" s="240">
        <v>9</v>
      </c>
      <c r="K227" s="241">
        <v>8.6</v>
      </c>
      <c r="L227" s="240">
        <v>5</v>
      </c>
      <c r="M227" s="241">
        <v>1.8</v>
      </c>
      <c r="N227" s="240">
        <f t="shared" si="6"/>
        <v>14</v>
      </c>
      <c r="O227" s="241">
        <f t="shared" si="7"/>
        <v>10.4</v>
      </c>
    </row>
    <row r="228" spans="1:15" ht="22.5">
      <c r="A228" s="231">
        <v>3</v>
      </c>
      <c r="B228" s="232" t="s">
        <v>454</v>
      </c>
      <c r="C228" s="231">
        <v>7894712</v>
      </c>
      <c r="D228" s="232" t="s">
        <v>45</v>
      </c>
      <c r="E228" s="231" t="s">
        <v>31</v>
      </c>
      <c r="F228" s="233" t="s">
        <v>411</v>
      </c>
      <c r="G228" s="233" t="s">
        <v>390</v>
      </c>
      <c r="H228" s="267">
        <v>0</v>
      </c>
      <c r="I228" s="267">
        <v>1</v>
      </c>
      <c r="J228" s="234">
        <v>2</v>
      </c>
      <c r="K228" s="235">
        <v>1.5</v>
      </c>
      <c r="L228" s="234">
        <v>1</v>
      </c>
      <c r="M228" s="235">
        <v>1</v>
      </c>
      <c r="N228" s="240">
        <f t="shared" si="6"/>
        <v>3</v>
      </c>
      <c r="O228" s="241">
        <f t="shared" si="7"/>
        <v>2.5</v>
      </c>
    </row>
    <row r="229" spans="1:15" ht="90">
      <c r="A229" s="248">
        <v>3</v>
      </c>
      <c r="B229" s="249" t="s">
        <v>446</v>
      </c>
      <c r="C229" s="248">
        <v>1806649</v>
      </c>
      <c r="D229" s="249" t="s">
        <v>45</v>
      </c>
      <c r="E229" s="248" t="s">
        <v>31</v>
      </c>
      <c r="F229" s="250" t="s">
        <v>447</v>
      </c>
      <c r="G229" s="250" t="s">
        <v>390</v>
      </c>
      <c r="H229" s="251">
        <v>0</v>
      </c>
      <c r="I229" s="251">
        <v>5</v>
      </c>
      <c r="J229" s="251">
        <v>13</v>
      </c>
      <c r="K229" s="252">
        <v>8</v>
      </c>
      <c r="L229" s="251">
        <v>3</v>
      </c>
      <c r="M229" s="252">
        <v>2</v>
      </c>
      <c r="N229" s="240">
        <f t="shared" si="6"/>
        <v>16</v>
      </c>
      <c r="O229" s="241">
        <f t="shared" si="7"/>
        <v>10</v>
      </c>
    </row>
    <row r="230" spans="1:15" ht="36">
      <c r="A230" s="231">
        <v>3</v>
      </c>
      <c r="B230" s="232" t="s">
        <v>497</v>
      </c>
      <c r="C230" s="231">
        <v>2987242</v>
      </c>
      <c r="D230" s="232" t="s">
        <v>1742</v>
      </c>
      <c r="E230" s="231" t="s">
        <v>31</v>
      </c>
      <c r="F230" s="233" t="s">
        <v>713</v>
      </c>
      <c r="G230" s="233" t="s">
        <v>299</v>
      </c>
      <c r="H230" s="234">
        <v>0</v>
      </c>
      <c r="I230" s="234">
        <v>3</v>
      </c>
      <c r="J230" s="234">
        <v>5</v>
      </c>
      <c r="K230" s="235">
        <v>3.35</v>
      </c>
      <c r="L230" s="234">
        <v>10</v>
      </c>
      <c r="M230" s="235">
        <v>0.76</v>
      </c>
      <c r="N230" s="240">
        <f t="shared" si="6"/>
        <v>15</v>
      </c>
      <c r="O230" s="241">
        <f t="shared" si="7"/>
        <v>4.1100000000000003</v>
      </c>
    </row>
    <row r="231" spans="1:15" ht="78.75">
      <c r="A231" s="244">
        <v>3</v>
      </c>
      <c r="B231" s="247" t="s">
        <v>2790</v>
      </c>
      <c r="C231" s="244">
        <v>9532206</v>
      </c>
      <c r="D231" s="247" t="s">
        <v>2176</v>
      </c>
      <c r="E231" s="244" t="s">
        <v>52</v>
      </c>
      <c r="F231" s="246" t="s">
        <v>2039</v>
      </c>
      <c r="G231" s="246" t="s">
        <v>289</v>
      </c>
      <c r="H231" s="240">
        <v>0</v>
      </c>
      <c r="I231" s="240">
        <v>2</v>
      </c>
      <c r="J231" s="240">
        <v>2</v>
      </c>
      <c r="K231" s="241">
        <v>1.25</v>
      </c>
      <c r="L231" s="240">
        <v>4</v>
      </c>
      <c r="M231" s="241">
        <v>0.95</v>
      </c>
      <c r="N231" s="240">
        <f t="shared" si="6"/>
        <v>6</v>
      </c>
      <c r="O231" s="241">
        <f t="shared" si="7"/>
        <v>2.2000000000000002</v>
      </c>
    </row>
    <row r="232" spans="1:15" ht="112.5">
      <c r="A232" s="231">
        <v>3</v>
      </c>
      <c r="B232" s="232" t="s">
        <v>2299</v>
      </c>
      <c r="C232" s="231">
        <v>1501687</v>
      </c>
      <c r="D232" s="232" t="s">
        <v>2176</v>
      </c>
      <c r="E232" s="231" t="s">
        <v>52</v>
      </c>
      <c r="F232" s="233" t="s">
        <v>2039</v>
      </c>
      <c r="G232" s="233" t="s">
        <v>1758</v>
      </c>
      <c r="H232" s="234">
        <v>0</v>
      </c>
      <c r="I232" s="234">
        <v>1</v>
      </c>
      <c r="J232" s="234">
        <v>2</v>
      </c>
      <c r="K232" s="235">
        <v>1.4</v>
      </c>
      <c r="L232" s="234">
        <v>1</v>
      </c>
      <c r="M232" s="235">
        <v>0.2</v>
      </c>
      <c r="N232" s="240">
        <f t="shared" si="6"/>
        <v>3</v>
      </c>
      <c r="O232" s="241">
        <f t="shared" si="7"/>
        <v>1.5999999999999999</v>
      </c>
    </row>
    <row r="233" spans="1:15" ht="56.25">
      <c r="A233" s="244">
        <v>3</v>
      </c>
      <c r="B233" s="247" t="s">
        <v>334</v>
      </c>
      <c r="C233" s="244">
        <v>3209417</v>
      </c>
      <c r="D233" s="247" t="s">
        <v>2176</v>
      </c>
      <c r="E233" s="244" t="s">
        <v>52</v>
      </c>
      <c r="F233" s="246" t="s">
        <v>2039</v>
      </c>
      <c r="G233" s="246" t="s">
        <v>2317</v>
      </c>
      <c r="H233" s="240">
        <v>0</v>
      </c>
      <c r="I233" s="240">
        <v>1</v>
      </c>
      <c r="J233" s="240">
        <v>4</v>
      </c>
      <c r="K233" s="241">
        <v>3</v>
      </c>
      <c r="L233" s="240">
        <v>2</v>
      </c>
      <c r="M233" s="241">
        <v>0.5</v>
      </c>
      <c r="N233" s="240">
        <f t="shared" si="6"/>
        <v>6</v>
      </c>
      <c r="O233" s="241">
        <f t="shared" si="7"/>
        <v>3.5</v>
      </c>
    </row>
    <row r="234" spans="1:15" ht="36">
      <c r="A234" s="244">
        <v>3</v>
      </c>
      <c r="B234" s="247" t="s">
        <v>1894</v>
      </c>
      <c r="C234" s="244">
        <v>6392422</v>
      </c>
      <c r="D234" s="247" t="s">
        <v>2176</v>
      </c>
      <c r="E234" s="244" t="s">
        <v>52</v>
      </c>
      <c r="F234" s="246" t="s">
        <v>2039</v>
      </c>
      <c r="G234" s="246" t="s">
        <v>299</v>
      </c>
      <c r="H234" s="240">
        <v>0</v>
      </c>
      <c r="I234" s="240">
        <v>3</v>
      </c>
      <c r="J234" s="240">
        <v>5</v>
      </c>
      <c r="K234" s="241">
        <v>2.7</v>
      </c>
      <c r="L234" s="240">
        <v>6</v>
      </c>
      <c r="M234" s="241">
        <v>1.55</v>
      </c>
      <c r="N234" s="240">
        <f t="shared" si="6"/>
        <v>11</v>
      </c>
      <c r="O234" s="241">
        <f t="shared" si="7"/>
        <v>4.25</v>
      </c>
    </row>
    <row r="235" spans="1:15" ht="78.75">
      <c r="A235" s="244">
        <v>3</v>
      </c>
      <c r="B235" s="247" t="s">
        <v>1284</v>
      </c>
      <c r="C235" s="244">
        <v>9593299</v>
      </c>
      <c r="D235" s="247" t="s">
        <v>2176</v>
      </c>
      <c r="E235" s="244" t="s">
        <v>29</v>
      </c>
      <c r="F235" s="246" t="s">
        <v>2039</v>
      </c>
      <c r="G235" s="246" t="s">
        <v>289</v>
      </c>
      <c r="H235" s="240">
        <v>0</v>
      </c>
      <c r="I235" s="240">
        <v>3</v>
      </c>
      <c r="J235" s="240">
        <v>4</v>
      </c>
      <c r="K235" s="241">
        <v>3.4</v>
      </c>
      <c r="L235" s="240">
        <v>16</v>
      </c>
      <c r="M235" s="241">
        <v>0.66</v>
      </c>
      <c r="N235" s="240">
        <f t="shared" si="6"/>
        <v>20</v>
      </c>
      <c r="O235" s="241">
        <f t="shared" si="7"/>
        <v>4.0599999999999996</v>
      </c>
    </row>
    <row r="236" spans="1:15" ht="78.75">
      <c r="A236" s="244">
        <v>3</v>
      </c>
      <c r="B236" s="247" t="s">
        <v>2114</v>
      </c>
      <c r="C236" s="244">
        <v>8623993</v>
      </c>
      <c r="D236" s="247" t="s">
        <v>2176</v>
      </c>
      <c r="E236" s="244" t="s">
        <v>52</v>
      </c>
      <c r="F236" s="246" t="s">
        <v>2039</v>
      </c>
      <c r="G236" s="246" t="s">
        <v>289</v>
      </c>
      <c r="H236" s="240">
        <v>0</v>
      </c>
      <c r="I236" s="240">
        <v>2</v>
      </c>
      <c r="J236" s="240">
        <v>2</v>
      </c>
      <c r="K236" s="241">
        <v>2</v>
      </c>
      <c r="L236" s="240">
        <v>4</v>
      </c>
      <c r="M236" s="241">
        <v>0.5</v>
      </c>
      <c r="N236" s="240">
        <f t="shared" si="6"/>
        <v>6</v>
      </c>
      <c r="O236" s="241">
        <f t="shared" si="7"/>
        <v>2.5</v>
      </c>
    </row>
    <row r="237" spans="1:15" ht="45">
      <c r="A237" s="248">
        <v>3</v>
      </c>
      <c r="B237" s="249" t="s">
        <v>1199</v>
      </c>
      <c r="C237" s="248">
        <v>4265731</v>
      </c>
      <c r="D237" s="249" t="s">
        <v>2185</v>
      </c>
      <c r="E237" s="248" t="s">
        <v>29</v>
      </c>
      <c r="F237" s="250" t="s">
        <v>182</v>
      </c>
      <c r="G237" s="250" t="s">
        <v>153</v>
      </c>
      <c r="H237" s="251">
        <v>0</v>
      </c>
      <c r="I237" s="251">
        <v>1</v>
      </c>
      <c r="J237" s="251">
        <v>1</v>
      </c>
      <c r="K237" s="252">
        <v>0.5</v>
      </c>
      <c r="L237" s="251">
        <v>3</v>
      </c>
      <c r="M237" s="252">
        <v>0.4</v>
      </c>
      <c r="N237" s="240">
        <f t="shared" si="6"/>
        <v>4</v>
      </c>
      <c r="O237" s="241">
        <f t="shared" si="7"/>
        <v>0.9</v>
      </c>
    </row>
    <row r="238" spans="1:15" ht="202.5">
      <c r="A238" s="236">
        <v>3</v>
      </c>
      <c r="B238" s="237" t="s">
        <v>74</v>
      </c>
      <c r="C238" s="248">
        <v>5892622</v>
      </c>
      <c r="D238" s="237" t="s">
        <v>2185</v>
      </c>
      <c r="E238" s="236" t="s">
        <v>31</v>
      </c>
      <c r="F238" s="238" t="s">
        <v>2774</v>
      </c>
      <c r="G238" s="238" t="s">
        <v>44</v>
      </c>
      <c r="H238" s="240">
        <v>0</v>
      </c>
      <c r="I238" s="240">
        <v>0</v>
      </c>
      <c r="J238" s="240">
        <v>5</v>
      </c>
      <c r="K238" s="241">
        <v>0.6</v>
      </c>
      <c r="L238" s="240">
        <v>2</v>
      </c>
      <c r="M238" s="241">
        <v>1</v>
      </c>
      <c r="N238" s="240">
        <f t="shared" si="6"/>
        <v>7</v>
      </c>
      <c r="O238" s="241">
        <f t="shared" si="7"/>
        <v>1.6</v>
      </c>
    </row>
    <row r="239" spans="1:15" ht="247.5">
      <c r="A239" s="244">
        <v>3</v>
      </c>
      <c r="B239" s="247" t="s">
        <v>2321</v>
      </c>
      <c r="C239" s="244">
        <v>8111722</v>
      </c>
      <c r="D239" s="247" t="s">
        <v>2185</v>
      </c>
      <c r="E239" s="244" t="s">
        <v>29</v>
      </c>
      <c r="F239" s="246" t="s">
        <v>2322</v>
      </c>
      <c r="G239" s="246" t="s">
        <v>194</v>
      </c>
      <c r="H239" s="240">
        <v>0</v>
      </c>
      <c r="I239" s="240">
        <v>8</v>
      </c>
      <c r="J239" s="240">
        <v>4</v>
      </c>
      <c r="K239" s="241">
        <v>4</v>
      </c>
      <c r="L239" s="240">
        <v>1</v>
      </c>
      <c r="M239" s="241">
        <v>0.5</v>
      </c>
      <c r="N239" s="240">
        <f t="shared" si="6"/>
        <v>5</v>
      </c>
      <c r="O239" s="241">
        <f t="shared" si="7"/>
        <v>4.5</v>
      </c>
    </row>
    <row r="240" spans="1:15" ht="24">
      <c r="A240" s="231">
        <v>3</v>
      </c>
      <c r="B240" s="232" t="s">
        <v>1352</v>
      </c>
      <c r="C240" s="231">
        <v>5581231</v>
      </c>
      <c r="D240" s="232" t="s">
        <v>2196</v>
      </c>
      <c r="E240" s="231" t="s">
        <v>29</v>
      </c>
      <c r="F240" s="233" t="s">
        <v>713</v>
      </c>
      <c r="G240" s="233" t="s">
        <v>282</v>
      </c>
      <c r="H240" s="234">
        <v>0</v>
      </c>
      <c r="I240" s="234">
        <v>1</v>
      </c>
      <c r="J240" s="234">
        <v>7</v>
      </c>
      <c r="K240" s="235">
        <v>6.08</v>
      </c>
      <c r="L240" s="234">
        <v>16</v>
      </c>
      <c r="M240" s="235">
        <v>3.02</v>
      </c>
      <c r="N240" s="240">
        <f t="shared" si="6"/>
        <v>23</v>
      </c>
      <c r="O240" s="241">
        <f t="shared" si="7"/>
        <v>9.1</v>
      </c>
    </row>
    <row r="241" spans="1:15" ht="33.75">
      <c r="A241" s="244">
        <v>3</v>
      </c>
      <c r="B241" s="247" t="s">
        <v>497</v>
      </c>
      <c r="C241" s="244">
        <v>9407680</v>
      </c>
      <c r="D241" s="247" t="s">
        <v>2196</v>
      </c>
      <c r="E241" s="244" t="s">
        <v>29</v>
      </c>
      <c r="F241" s="246" t="s">
        <v>2259</v>
      </c>
      <c r="G241" s="246" t="s">
        <v>144</v>
      </c>
      <c r="H241" s="240">
        <v>0</v>
      </c>
      <c r="I241" s="240">
        <v>3</v>
      </c>
      <c r="J241" s="240">
        <v>7</v>
      </c>
      <c r="K241" s="241">
        <v>5.75</v>
      </c>
      <c r="L241" s="240">
        <v>7</v>
      </c>
      <c r="M241" s="241">
        <v>0.65</v>
      </c>
      <c r="N241" s="240">
        <f t="shared" si="6"/>
        <v>14</v>
      </c>
      <c r="O241" s="241">
        <f t="shared" si="7"/>
        <v>6.4</v>
      </c>
    </row>
    <row r="242" spans="1:15" ht="45">
      <c r="A242" s="244">
        <v>3</v>
      </c>
      <c r="B242" s="247" t="s">
        <v>1284</v>
      </c>
      <c r="C242" s="244">
        <v>2503341</v>
      </c>
      <c r="D242" s="247" t="s">
        <v>2196</v>
      </c>
      <c r="E242" s="244" t="s">
        <v>29</v>
      </c>
      <c r="F242" s="246" t="s">
        <v>159</v>
      </c>
      <c r="G242" s="246" t="s">
        <v>299</v>
      </c>
      <c r="H242" s="240">
        <v>0</v>
      </c>
      <c r="I242" s="240">
        <v>3</v>
      </c>
      <c r="J242" s="240">
        <v>3</v>
      </c>
      <c r="K242" s="241">
        <v>3</v>
      </c>
      <c r="L242" s="240">
        <v>16</v>
      </c>
      <c r="M242" s="241">
        <v>0.3</v>
      </c>
      <c r="N242" s="240">
        <f t="shared" si="6"/>
        <v>19</v>
      </c>
      <c r="O242" s="241">
        <f t="shared" si="7"/>
        <v>3.3</v>
      </c>
    </row>
    <row r="243" spans="1:15" ht="90">
      <c r="A243" s="244">
        <v>3</v>
      </c>
      <c r="B243" s="247" t="s">
        <v>2331</v>
      </c>
      <c r="C243" s="244">
        <v>4166865</v>
      </c>
      <c r="D243" s="247" t="s">
        <v>2196</v>
      </c>
      <c r="E243" s="244" t="s">
        <v>29</v>
      </c>
      <c r="F243" s="246" t="s">
        <v>2332</v>
      </c>
      <c r="G243" s="246" t="s">
        <v>299</v>
      </c>
      <c r="H243" s="240">
        <v>0</v>
      </c>
      <c r="I243" s="240">
        <v>2</v>
      </c>
      <c r="J243" s="240">
        <v>2</v>
      </c>
      <c r="K243" s="241">
        <v>2</v>
      </c>
      <c r="L243" s="240">
        <v>16</v>
      </c>
      <c r="M243" s="241">
        <v>0.8</v>
      </c>
      <c r="N243" s="240">
        <f t="shared" si="6"/>
        <v>18</v>
      </c>
      <c r="O243" s="241">
        <f t="shared" si="7"/>
        <v>2.8</v>
      </c>
    </row>
    <row r="244" spans="1:15" ht="112.5">
      <c r="A244" s="248">
        <v>3</v>
      </c>
      <c r="B244" s="249" t="s">
        <v>497</v>
      </c>
      <c r="C244" s="248">
        <v>4894760</v>
      </c>
      <c r="D244" s="249" t="s">
        <v>1261</v>
      </c>
      <c r="E244" s="248" t="s">
        <v>52</v>
      </c>
      <c r="F244" s="250" t="s">
        <v>1372</v>
      </c>
      <c r="G244" s="250" t="s">
        <v>299</v>
      </c>
      <c r="H244" s="234">
        <v>0</v>
      </c>
      <c r="I244" s="251">
        <v>4</v>
      </c>
      <c r="J244" s="251">
        <v>5</v>
      </c>
      <c r="K244" s="252">
        <v>4</v>
      </c>
      <c r="L244" s="251">
        <v>11</v>
      </c>
      <c r="M244" s="252">
        <v>1.68</v>
      </c>
      <c r="N244" s="240">
        <f t="shared" si="6"/>
        <v>16</v>
      </c>
      <c r="O244" s="241">
        <f t="shared" si="7"/>
        <v>5.68</v>
      </c>
    </row>
    <row r="245" spans="1:15" ht="45">
      <c r="A245" s="248">
        <v>3</v>
      </c>
      <c r="B245" s="249" t="s">
        <v>1199</v>
      </c>
      <c r="C245" s="248">
        <v>1657475</v>
      </c>
      <c r="D245" s="249" t="s">
        <v>1261</v>
      </c>
      <c r="E245" s="248" t="s">
        <v>52</v>
      </c>
      <c r="F245" s="250" t="s">
        <v>182</v>
      </c>
      <c r="G245" s="250" t="s">
        <v>153</v>
      </c>
      <c r="H245" s="234">
        <v>0</v>
      </c>
      <c r="I245" s="251">
        <v>1</v>
      </c>
      <c r="J245" s="251">
        <v>3</v>
      </c>
      <c r="K245" s="252">
        <v>0.9</v>
      </c>
      <c r="L245" s="251">
        <v>2</v>
      </c>
      <c r="M245" s="252">
        <v>0.3</v>
      </c>
      <c r="N245" s="240">
        <f t="shared" si="6"/>
        <v>5</v>
      </c>
      <c r="O245" s="241">
        <f t="shared" si="7"/>
        <v>1.2</v>
      </c>
    </row>
    <row r="246" spans="1:15" ht="67.5">
      <c r="A246" s="248">
        <v>3</v>
      </c>
      <c r="B246" s="249" t="s">
        <v>1293</v>
      </c>
      <c r="C246" s="248">
        <v>9053522</v>
      </c>
      <c r="D246" s="249" t="s">
        <v>1261</v>
      </c>
      <c r="E246" s="248" t="s">
        <v>106</v>
      </c>
      <c r="F246" s="250" t="s">
        <v>1391</v>
      </c>
      <c r="G246" s="250" t="s">
        <v>1392</v>
      </c>
      <c r="H246" s="251">
        <v>22</v>
      </c>
      <c r="I246" s="251"/>
      <c r="J246" s="251">
        <v>17</v>
      </c>
      <c r="K246" s="252">
        <v>15.5</v>
      </c>
      <c r="L246" s="251">
        <v>2</v>
      </c>
      <c r="M246" s="252">
        <v>1.5</v>
      </c>
      <c r="N246" s="240">
        <f t="shared" si="6"/>
        <v>19</v>
      </c>
      <c r="O246" s="241">
        <f t="shared" si="7"/>
        <v>17</v>
      </c>
    </row>
    <row r="247" spans="1:15" ht="157.5">
      <c r="A247" s="253">
        <v>3</v>
      </c>
      <c r="B247" s="249" t="s">
        <v>1384</v>
      </c>
      <c r="C247" s="248">
        <v>9245039</v>
      </c>
      <c r="D247" s="249" t="s">
        <v>1261</v>
      </c>
      <c r="E247" s="248" t="s">
        <v>52</v>
      </c>
      <c r="F247" s="250" t="s">
        <v>1385</v>
      </c>
      <c r="G247" s="250" t="s">
        <v>144</v>
      </c>
      <c r="H247" s="234">
        <v>0</v>
      </c>
      <c r="I247" s="251">
        <v>5</v>
      </c>
      <c r="J247" s="251">
        <v>7</v>
      </c>
      <c r="K247" s="252">
        <v>3.75</v>
      </c>
      <c r="L247" s="251">
        <v>4</v>
      </c>
      <c r="M247" s="252">
        <v>2</v>
      </c>
      <c r="N247" s="240">
        <f t="shared" si="6"/>
        <v>11</v>
      </c>
      <c r="O247" s="241">
        <f t="shared" si="7"/>
        <v>5.75</v>
      </c>
    </row>
    <row r="248" spans="1:15" ht="56.25">
      <c r="A248" s="236">
        <v>3</v>
      </c>
      <c r="B248" s="232" t="s">
        <v>1882</v>
      </c>
      <c r="C248" s="231">
        <v>9011520</v>
      </c>
      <c r="D248" s="232" t="s">
        <v>1776</v>
      </c>
      <c r="E248" s="236" t="s">
        <v>31</v>
      </c>
      <c r="F248" s="238" t="s">
        <v>2708</v>
      </c>
      <c r="G248" s="250" t="s">
        <v>93</v>
      </c>
      <c r="H248" s="234">
        <v>0</v>
      </c>
      <c r="I248" s="234">
        <v>1</v>
      </c>
      <c r="J248" s="234">
        <v>1</v>
      </c>
      <c r="K248" s="235">
        <v>0.5</v>
      </c>
      <c r="L248" s="234">
        <v>1</v>
      </c>
      <c r="M248" s="235">
        <v>0.4</v>
      </c>
      <c r="N248" s="240">
        <f t="shared" si="6"/>
        <v>2</v>
      </c>
      <c r="O248" s="241">
        <f t="shared" si="7"/>
        <v>0.9</v>
      </c>
    </row>
    <row r="249" spans="1:15" ht="45">
      <c r="A249" s="231">
        <v>3</v>
      </c>
      <c r="B249" s="232" t="s">
        <v>334</v>
      </c>
      <c r="C249" s="231">
        <v>3189832</v>
      </c>
      <c r="D249" s="232" t="s">
        <v>1776</v>
      </c>
      <c r="E249" s="231" t="s">
        <v>1775</v>
      </c>
      <c r="F249" s="233" t="s">
        <v>1779</v>
      </c>
      <c r="G249" s="233" t="s">
        <v>153</v>
      </c>
      <c r="H249" s="234">
        <v>0</v>
      </c>
      <c r="I249" s="234">
        <v>3</v>
      </c>
      <c r="J249" s="234">
        <v>3</v>
      </c>
      <c r="K249" s="235">
        <v>2.5</v>
      </c>
      <c r="L249" s="234">
        <v>3</v>
      </c>
      <c r="M249" s="235">
        <v>0.9</v>
      </c>
      <c r="N249" s="240">
        <f t="shared" si="6"/>
        <v>6</v>
      </c>
      <c r="O249" s="241">
        <f t="shared" si="7"/>
        <v>3.4</v>
      </c>
    </row>
    <row r="250" spans="1:15" ht="168.75">
      <c r="A250" s="231">
        <v>3</v>
      </c>
      <c r="B250" s="232" t="s">
        <v>1284</v>
      </c>
      <c r="C250" s="231">
        <v>4528359</v>
      </c>
      <c r="D250" s="232" t="s">
        <v>1776</v>
      </c>
      <c r="E250" s="231" t="s">
        <v>1775</v>
      </c>
      <c r="F250" s="233" t="s">
        <v>1916</v>
      </c>
      <c r="G250" s="233" t="s">
        <v>930</v>
      </c>
      <c r="H250" s="234">
        <v>0</v>
      </c>
      <c r="I250" s="234">
        <v>7</v>
      </c>
      <c r="J250" s="234">
        <v>7</v>
      </c>
      <c r="K250" s="235">
        <v>7</v>
      </c>
      <c r="L250" s="234">
        <v>16</v>
      </c>
      <c r="M250" s="235">
        <v>0.9</v>
      </c>
      <c r="N250" s="240">
        <f t="shared" si="6"/>
        <v>23</v>
      </c>
      <c r="O250" s="241">
        <f t="shared" si="7"/>
        <v>7.9</v>
      </c>
    </row>
    <row r="251" spans="1:15" ht="123.75">
      <c r="A251" s="231">
        <v>3</v>
      </c>
      <c r="B251" s="232" t="s">
        <v>1284</v>
      </c>
      <c r="C251" s="231">
        <v>8870904</v>
      </c>
      <c r="D251" s="232" t="s">
        <v>1776</v>
      </c>
      <c r="E251" s="231" t="s">
        <v>1775</v>
      </c>
      <c r="F251" s="233" t="s">
        <v>1914</v>
      </c>
      <c r="G251" s="233" t="s">
        <v>930</v>
      </c>
      <c r="H251" s="234">
        <v>0</v>
      </c>
      <c r="I251" s="234">
        <v>2</v>
      </c>
      <c r="J251" s="234">
        <v>3</v>
      </c>
      <c r="K251" s="235">
        <v>2.2000000000000002</v>
      </c>
      <c r="L251" s="234">
        <v>16</v>
      </c>
      <c r="M251" s="235">
        <v>0.5</v>
      </c>
      <c r="N251" s="240">
        <f t="shared" si="6"/>
        <v>19</v>
      </c>
      <c r="O251" s="241">
        <f t="shared" si="7"/>
        <v>2.7</v>
      </c>
    </row>
    <row r="252" spans="1:15" ht="90">
      <c r="A252" s="231">
        <v>3</v>
      </c>
      <c r="B252" s="232" t="s">
        <v>1898</v>
      </c>
      <c r="C252" s="231">
        <v>2997661</v>
      </c>
      <c r="D252" s="232" t="s">
        <v>1776</v>
      </c>
      <c r="E252" s="231" t="s">
        <v>1775</v>
      </c>
      <c r="F252" s="233" t="s">
        <v>1899</v>
      </c>
      <c r="G252" s="233" t="s">
        <v>160</v>
      </c>
      <c r="H252" s="234">
        <v>0</v>
      </c>
      <c r="I252" s="234">
        <v>2</v>
      </c>
      <c r="J252" s="234">
        <v>3</v>
      </c>
      <c r="K252" s="235">
        <v>2.1</v>
      </c>
      <c r="L252" s="234">
        <v>1</v>
      </c>
      <c r="M252" s="235">
        <v>2.5000000000000001E-2</v>
      </c>
      <c r="N252" s="240">
        <f t="shared" si="6"/>
        <v>4</v>
      </c>
      <c r="O252" s="241">
        <f t="shared" si="7"/>
        <v>2.125</v>
      </c>
    </row>
    <row r="253" spans="1:15" ht="33.75">
      <c r="A253" s="244">
        <v>3</v>
      </c>
      <c r="B253" s="247" t="s">
        <v>1882</v>
      </c>
      <c r="C253" s="244">
        <v>5488355</v>
      </c>
      <c r="D253" s="247" t="s">
        <v>2263</v>
      </c>
      <c r="E253" s="244" t="s">
        <v>106</v>
      </c>
      <c r="F253" s="246" t="s">
        <v>175</v>
      </c>
      <c r="G253" s="246" t="s">
        <v>129</v>
      </c>
      <c r="H253" s="240">
        <v>4</v>
      </c>
      <c r="I253" s="240"/>
      <c r="J253" s="240">
        <f>13-6</f>
        <v>7</v>
      </c>
      <c r="K253" s="241">
        <f>5.302-0.202</f>
        <v>5.0999999999999996</v>
      </c>
      <c r="L253" s="240">
        <v>13</v>
      </c>
      <c r="M253" s="241">
        <v>1.284</v>
      </c>
      <c r="N253" s="240">
        <f t="shared" si="6"/>
        <v>20</v>
      </c>
      <c r="O253" s="241">
        <f t="shared" si="7"/>
        <v>6.3839999999999995</v>
      </c>
    </row>
    <row r="254" spans="1:15" ht="24">
      <c r="A254" s="231">
        <v>4</v>
      </c>
      <c r="B254" s="232" t="s">
        <v>723</v>
      </c>
      <c r="C254" s="231">
        <v>9422672</v>
      </c>
      <c r="D254" s="232" t="s">
        <v>1752</v>
      </c>
      <c r="E254" s="231" t="s">
        <v>106</v>
      </c>
      <c r="F254" s="233" t="s">
        <v>1208</v>
      </c>
      <c r="G254" s="256" t="s">
        <v>73</v>
      </c>
      <c r="H254" s="234">
        <v>9</v>
      </c>
      <c r="I254" s="234"/>
      <c r="J254" s="234">
        <v>1</v>
      </c>
      <c r="K254" s="235">
        <v>0.2</v>
      </c>
      <c r="L254" s="234">
        <v>0</v>
      </c>
      <c r="M254" s="235">
        <v>0</v>
      </c>
      <c r="N254" s="240">
        <f t="shared" si="6"/>
        <v>1</v>
      </c>
      <c r="O254" s="241">
        <f t="shared" si="7"/>
        <v>0.2</v>
      </c>
    </row>
    <row r="255" spans="1:15" ht="123.75">
      <c r="A255" s="248">
        <v>4</v>
      </c>
      <c r="B255" s="249" t="s">
        <v>1293</v>
      </c>
      <c r="C255" s="248">
        <v>2692007</v>
      </c>
      <c r="D255" s="249" t="s">
        <v>1752</v>
      </c>
      <c r="E255" s="248" t="s">
        <v>106</v>
      </c>
      <c r="F255" s="250" t="s">
        <v>1926</v>
      </c>
      <c r="G255" s="256" t="s">
        <v>73</v>
      </c>
      <c r="H255" s="251">
        <v>28</v>
      </c>
      <c r="I255" s="251"/>
      <c r="J255" s="251">
        <v>2</v>
      </c>
      <c r="K255" s="252">
        <v>0.75</v>
      </c>
      <c r="L255" s="251">
        <v>1</v>
      </c>
      <c r="M255" s="252">
        <v>0.25</v>
      </c>
      <c r="N255" s="240">
        <f t="shared" si="6"/>
        <v>3</v>
      </c>
      <c r="O255" s="241">
        <f t="shared" si="7"/>
        <v>1</v>
      </c>
    </row>
    <row r="256" spans="1:15" ht="67.5">
      <c r="A256" s="231">
        <v>4</v>
      </c>
      <c r="B256" s="232" t="s">
        <v>1929</v>
      </c>
      <c r="C256" s="231">
        <v>1427288</v>
      </c>
      <c r="D256" s="232" t="s">
        <v>1752</v>
      </c>
      <c r="E256" s="231" t="s">
        <v>106</v>
      </c>
      <c r="F256" s="233" t="s">
        <v>1750</v>
      </c>
      <c r="G256" s="233" t="s">
        <v>308</v>
      </c>
      <c r="H256" s="234">
        <v>22</v>
      </c>
      <c r="I256" s="234"/>
      <c r="J256" s="234">
        <v>5</v>
      </c>
      <c r="K256" s="235">
        <v>4.5</v>
      </c>
      <c r="L256" s="234">
        <v>2</v>
      </c>
      <c r="M256" s="235">
        <v>1</v>
      </c>
      <c r="N256" s="240">
        <f t="shared" si="6"/>
        <v>7</v>
      </c>
      <c r="O256" s="241">
        <f t="shared" si="7"/>
        <v>5.5</v>
      </c>
    </row>
    <row r="257" spans="1:15" ht="67.5">
      <c r="A257" s="231">
        <v>4</v>
      </c>
      <c r="B257" s="232" t="s">
        <v>1929</v>
      </c>
      <c r="C257" s="231">
        <v>5658772</v>
      </c>
      <c r="D257" s="232" t="s">
        <v>1752</v>
      </c>
      <c r="E257" s="231" t="s">
        <v>106</v>
      </c>
      <c r="F257" s="233" t="s">
        <v>1750</v>
      </c>
      <c r="G257" s="233" t="s">
        <v>308</v>
      </c>
      <c r="H257" s="234">
        <v>28</v>
      </c>
      <c r="I257" s="234"/>
      <c r="J257" s="234">
        <v>5</v>
      </c>
      <c r="K257" s="235">
        <v>4.5</v>
      </c>
      <c r="L257" s="234">
        <v>2</v>
      </c>
      <c r="M257" s="235">
        <v>1</v>
      </c>
      <c r="N257" s="240">
        <f t="shared" si="6"/>
        <v>7</v>
      </c>
      <c r="O257" s="241">
        <f t="shared" si="7"/>
        <v>5.5</v>
      </c>
    </row>
    <row r="258" spans="1:15" ht="191.25">
      <c r="A258" s="231">
        <v>4</v>
      </c>
      <c r="B258" s="232" t="s">
        <v>695</v>
      </c>
      <c r="C258" s="231">
        <v>5620276</v>
      </c>
      <c r="D258" s="232" t="s">
        <v>146</v>
      </c>
      <c r="E258" s="231" t="s">
        <v>29</v>
      </c>
      <c r="F258" s="233" t="s">
        <v>631</v>
      </c>
      <c r="G258" s="268" t="s">
        <v>2703</v>
      </c>
      <c r="H258" s="234">
        <v>0</v>
      </c>
      <c r="I258" s="234">
        <v>5</v>
      </c>
      <c r="J258" s="234">
        <v>3</v>
      </c>
      <c r="K258" s="235">
        <v>1.5</v>
      </c>
      <c r="L258" s="234">
        <v>2</v>
      </c>
      <c r="M258" s="235">
        <v>1.5</v>
      </c>
      <c r="N258" s="240">
        <f t="shared" si="6"/>
        <v>5</v>
      </c>
      <c r="O258" s="241">
        <f t="shared" si="7"/>
        <v>3</v>
      </c>
    </row>
    <row r="259" spans="1:15" ht="78.75">
      <c r="A259" s="236">
        <v>4</v>
      </c>
      <c r="B259" s="237" t="s">
        <v>705</v>
      </c>
      <c r="C259" s="236">
        <v>1372355</v>
      </c>
      <c r="D259" s="237" t="s">
        <v>146</v>
      </c>
      <c r="E259" s="236" t="s">
        <v>29</v>
      </c>
      <c r="F259" s="238" t="s">
        <v>159</v>
      </c>
      <c r="G259" s="238" t="s">
        <v>289</v>
      </c>
      <c r="H259" s="239">
        <v>0</v>
      </c>
      <c r="I259" s="239">
        <v>4</v>
      </c>
      <c r="J259" s="240">
        <v>2</v>
      </c>
      <c r="K259" s="241">
        <v>0.28999999999999998</v>
      </c>
      <c r="L259" s="240">
        <v>0</v>
      </c>
      <c r="M259" s="241">
        <v>0</v>
      </c>
      <c r="N259" s="240">
        <f t="shared" si="6"/>
        <v>2</v>
      </c>
      <c r="O259" s="241">
        <f t="shared" si="7"/>
        <v>0.28999999999999998</v>
      </c>
    </row>
    <row r="260" spans="1:15" ht="33.75">
      <c r="A260" s="236">
        <v>4</v>
      </c>
      <c r="B260" s="237" t="s">
        <v>668</v>
      </c>
      <c r="C260" s="236">
        <v>6128832</v>
      </c>
      <c r="D260" s="237" t="s">
        <v>146</v>
      </c>
      <c r="E260" s="236" t="s">
        <v>29</v>
      </c>
      <c r="F260" s="238" t="s">
        <v>713</v>
      </c>
      <c r="G260" s="238" t="s">
        <v>144</v>
      </c>
      <c r="H260" s="239">
        <v>0</v>
      </c>
      <c r="I260" s="239">
        <v>2</v>
      </c>
      <c r="J260" s="240">
        <v>2</v>
      </c>
      <c r="K260" s="241">
        <v>2</v>
      </c>
      <c r="L260" s="240">
        <v>6</v>
      </c>
      <c r="M260" s="241">
        <v>2.63</v>
      </c>
      <c r="N260" s="240">
        <f t="shared" si="6"/>
        <v>8</v>
      </c>
      <c r="O260" s="241">
        <f t="shared" si="7"/>
        <v>4.63</v>
      </c>
    </row>
    <row r="261" spans="1:15" ht="45">
      <c r="A261" s="236">
        <v>4</v>
      </c>
      <c r="B261" s="237" t="s">
        <v>717</v>
      </c>
      <c r="C261" s="236">
        <v>9567874</v>
      </c>
      <c r="D261" s="237" t="s">
        <v>155</v>
      </c>
      <c r="E261" s="236" t="s">
        <v>106</v>
      </c>
      <c r="F261" s="238" t="s">
        <v>159</v>
      </c>
      <c r="G261" s="238" t="s">
        <v>299</v>
      </c>
      <c r="H261" s="239">
        <v>60</v>
      </c>
      <c r="I261" s="239"/>
      <c r="J261" s="240">
        <v>19</v>
      </c>
      <c r="K261" s="241">
        <v>19</v>
      </c>
      <c r="L261" s="240">
        <v>21</v>
      </c>
      <c r="M261" s="241">
        <v>18</v>
      </c>
      <c r="N261" s="240">
        <f t="shared" si="6"/>
        <v>40</v>
      </c>
      <c r="O261" s="241">
        <f t="shared" si="7"/>
        <v>37</v>
      </c>
    </row>
    <row r="262" spans="1:15" ht="78.75">
      <c r="A262" s="236">
        <v>4</v>
      </c>
      <c r="B262" s="237" t="s">
        <v>705</v>
      </c>
      <c r="C262" s="236">
        <v>3210011</v>
      </c>
      <c r="D262" s="237" t="s">
        <v>155</v>
      </c>
      <c r="E262" s="236" t="s">
        <v>106</v>
      </c>
      <c r="F262" s="238" t="s">
        <v>159</v>
      </c>
      <c r="G262" s="238" t="s">
        <v>289</v>
      </c>
      <c r="H262" s="239">
        <v>18</v>
      </c>
      <c r="I262" s="239"/>
      <c r="J262" s="240">
        <v>10</v>
      </c>
      <c r="K262" s="241">
        <v>8.5</v>
      </c>
      <c r="L262" s="240">
        <v>9</v>
      </c>
      <c r="M262" s="241">
        <v>5</v>
      </c>
      <c r="N262" s="240">
        <f t="shared" si="6"/>
        <v>19</v>
      </c>
      <c r="O262" s="241">
        <f t="shared" si="7"/>
        <v>13.5</v>
      </c>
    </row>
    <row r="263" spans="1:15" ht="33.75">
      <c r="A263" s="236">
        <v>4</v>
      </c>
      <c r="B263" s="237" t="s">
        <v>653</v>
      </c>
      <c r="C263" s="236">
        <v>9823316</v>
      </c>
      <c r="D263" s="237" t="s">
        <v>176</v>
      </c>
      <c r="E263" s="236" t="s">
        <v>106</v>
      </c>
      <c r="F263" s="238" t="s">
        <v>175</v>
      </c>
      <c r="G263" s="238" t="s">
        <v>129</v>
      </c>
      <c r="H263" s="239">
        <v>83</v>
      </c>
      <c r="I263" s="239"/>
      <c r="J263" s="240">
        <v>19</v>
      </c>
      <c r="K263" s="241">
        <v>19</v>
      </c>
      <c r="L263" s="240">
        <v>23</v>
      </c>
      <c r="M263" s="241">
        <v>14.24</v>
      </c>
      <c r="N263" s="240">
        <f t="shared" ref="N263:N326" si="8">SUM(J263,L263)</f>
        <v>42</v>
      </c>
      <c r="O263" s="241">
        <f t="shared" ref="O263:O326" si="9">SUM(K263,M263)</f>
        <v>33.24</v>
      </c>
    </row>
    <row r="264" spans="1:15" ht="33.75">
      <c r="A264" s="236">
        <v>4</v>
      </c>
      <c r="B264" s="237" t="s">
        <v>698</v>
      </c>
      <c r="C264" s="236">
        <v>4159038</v>
      </c>
      <c r="D264" s="237" t="s">
        <v>176</v>
      </c>
      <c r="E264" s="236" t="s">
        <v>106</v>
      </c>
      <c r="F264" s="238" t="s">
        <v>175</v>
      </c>
      <c r="G264" s="238" t="s">
        <v>129</v>
      </c>
      <c r="H264" s="239">
        <v>79</v>
      </c>
      <c r="I264" s="239"/>
      <c r="J264" s="240">
        <v>30</v>
      </c>
      <c r="K264" s="241">
        <v>20.399999999999999</v>
      </c>
      <c r="L264" s="240">
        <v>23</v>
      </c>
      <c r="M264" s="241">
        <v>15.64</v>
      </c>
      <c r="N264" s="240">
        <f t="shared" si="8"/>
        <v>53</v>
      </c>
      <c r="O264" s="241">
        <f t="shared" si="9"/>
        <v>36.04</v>
      </c>
    </row>
    <row r="265" spans="1:15" ht="33.75">
      <c r="A265" s="236">
        <v>4</v>
      </c>
      <c r="B265" s="237" t="s">
        <v>723</v>
      </c>
      <c r="C265" s="236">
        <v>2103509</v>
      </c>
      <c r="D265" s="237" t="s">
        <v>176</v>
      </c>
      <c r="E265" s="236" t="s">
        <v>106</v>
      </c>
      <c r="F265" s="238" t="s">
        <v>175</v>
      </c>
      <c r="G265" s="238" t="s">
        <v>129</v>
      </c>
      <c r="H265" s="239">
        <v>129</v>
      </c>
      <c r="I265" s="239"/>
      <c r="J265" s="240">
        <v>26</v>
      </c>
      <c r="K265" s="241">
        <v>25.8</v>
      </c>
      <c r="L265" s="240">
        <v>26</v>
      </c>
      <c r="M265" s="241">
        <v>25.8</v>
      </c>
      <c r="N265" s="240">
        <f t="shared" si="8"/>
        <v>52</v>
      </c>
      <c r="O265" s="241">
        <f t="shared" si="9"/>
        <v>51.6</v>
      </c>
    </row>
    <row r="266" spans="1:15" ht="56.25">
      <c r="A266" s="236">
        <v>4</v>
      </c>
      <c r="B266" s="237" t="s">
        <v>653</v>
      </c>
      <c r="C266" s="236">
        <v>8541500</v>
      </c>
      <c r="D266" s="237" t="s">
        <v>183</v>
      </c>
      <c r="E266" s="236" t="s">
        <v>106</v>
      </c>
      <c r="F266" s="238" t="s">
        <v>597</v>
      </c>
      <c r="G266" s="238" t="s">
        <v>129</v>
      </c>
      <c r="H266" s="239">
        <v>46</v>
      </c>
      <c r="I266" s="239"/>
      <c r="J266" s="240">
        <v>20</v>
      </c>
      <c r="K266" s="241">
        <v>20</v>
      </c>
      <c r="L266" s="240">
        <v>22</v>
      </c>
      <c r="M266" s="241">
        <v>11.13</v>
      </c>
      <c r="N266" s="240">
        <f t="shared" si="8"/>
        <v>42</v>
      </c>
      <c r="O266" s="241">
        <f t="shared" si="9"/>
        <v>31.130000000000003</v>
      </c>
    </row>
    <row r="267" spans="1:15" ht="33.75">
      <c r="A267" s="236">
        <v>4</v>
      </c>
      <c r="B267" s="237" t="s">
        <v>698</v>
      </c>
      <c r="C267" s="236">
        <v>7285141</v>
      </c>
      <c r="D267" s="237" t="s">
        <v>183</v>
      </c>
      <c r="E267" s="236" t="s">
        <v>106</v>
      </c>
      <c r="F267" s="238" t="s">
        <v>182</v>
      </c>
      <c r="G267" s="238"/>
      <c r="H267" s="239">
        <v>34</v>
      </c>
      <c r="I267" s="239"/>
      <c r="J267" s="240">
        <v>30</v>
      </c>
      <c r="K267" s="241">
        <v>9</v>
      </c>
      <c r="L267" s="240">
        <v>23</v>
      </c>
      <c r="M267" s="241">
        <v>6.9</v>
      </c>
      <c r="N267" s="240">
        <f t="shared" si="8"/>
        <v>53</v>
      </c>
      <c r="O267" s="241">
        <f t="shared" si="9"/>
        <v>15.9</v>
      </c>
    </row>
    <row r="268" spans="1:15" ht="33.75">
      <c r="A268" s="236">
        <v>4</v>
      </c>
      <c r="B268" s="237" t="s">
        <v>723</v>
      </c>
      <c r="C268" s="236">
        <v>3091711</v>
      </c>
      <c r="D268" s="237" t="s">
        <v>183</v>
      </c>
      <c r="E268" s="236" t="s">
        <v>106</v>
      </c>
      <c r="F268" s="238" t="s">
        <v>182</v>
      </c>
      <c r="G268" s="238" t="s">
        <v>282</v>
      </c>
      <c r="H268" s="239">
        <v>16</v>
      </c>
      <c r="I268" s="239"/>
      <c r="J268" s="240">
        <v>6</v>
      </c>
      <c r="K268" s="241">
        <v>5.3</v>
      </c>
      <c r="L268" s="240">
        <v>2</v>
      </c>
      <c r="M268" s="241">
        <v>1.2</v>
      </c>
      <c r="N268" s="240">
        <f t="shared" si="8"/>
        <v>8</v>
      </c>
      <c r="O268" s="241">
        <f t="shared" si="9"/>
        <v>6.5</v>
      </c>
    </row>
    <row r="269" spans="1:15" ht="45">
      <c r="A269" s="236">
        <v>4</v>
      </c>
      <c r="B269" s="237" t="s">
        <v>727</v>
      </c>
      <c r="C269" s="236">
        <v>2862640</v>
      </c>
      <c r="D269" s="237" t="s">
        <v>183</v>
      </c>
      <c r="E269" s="236" t="s">
        <v>106</v>
      </c>
      <c r="F269" s="238" t="s">
        <v>182</v>
      </c>
      <c r="G269" s="238" t="s">
        <v>44</v>
      </c>
      <c r="H269" s="239">
        <v>50</v>
      </c>
      <c r="I269" s="239"/>
      <c r="J269" s="240">
        <v>11</v>
      </c>
      <c r="K269" s="241">
        <v>11</v>
      </c>
      <c r="L269" s="240">
        <v>10</v>
      </c>
      <c r="M269" s="241">
        <v>10</v>
      </c>
      <c r="N269" s="240">
        <f t="shared" si="8"/>
        <v>21</v>
      </c>
      <c r="O269" s="241">
        <f t="shared" si="9"/>
        <v>21</v>
      </c>
    </row>
    <row r="270" spans="1:15" ht="45">
      <c r="A270" s="231">
        <v>4</v>
      </c>
      <c r="B270" s="232" t="s">
        <v>706</v>
      </c>
      <c r="C270" s="231">
        <v>1165395</v>
      </c>
      <c r="D270" s="232" t="s">
        <v>1744</v>
      </c>
      <c r="E270" s="231" t="s">
        <v>106</v>
      </c>
      <c r="F270" s="233" t="s">
        <v>159</v>
      </c>
      <c r="G270" s="233"/>
      <c r="H270" s="234">
        <v>7</v>
      </c>
      <c r="I270" s="234"/>
      <c r="J270" s="234">
        <v>7</v>
      </c>
      <c r="K270" s="235">
        <v>11</v>
      </c>
      <c r="L270" s="234">
        <v>4</v>
      </c>
      <c r="M270" s="235">
        <v>4</v>
      </c>
      <c r="N270" s="240">
        <f t="shared" si="8"/>
        <v>11</v>
      </c>
      <c r="O270" s="241">
        <f t="shared" si="9"/>
        <v>15</v>
      </c>
    </row>
    <row r="271" spans="1:15" ht="45">
      <c r="A271" s="231">
        <v>4</v>
      </c>
      <c r="B271" s="232" t="s">
        <v>1442</v>
      </c>
      <c r="C271" s="231">
        <v>4417327</v>
      </c>
      <c r="D271" s="232" t="s">
        <v>1762</v>
      </c>
      <c r="E271" s="231" t="s">
        <v>29</v>
      </c>
      <c r="F271" s="233" t="s">
        <v>1195</v>
      </c>
      <c r="G271" s="233" t="s">
        <v>1216</v>
      </c>
      <c r="H271" s="234">
        <v>0</v>
      </c>
      <c r="I271" s="234">
        <v>3</v>
      </c>
      <c r="J271" s="234">
        <v>3</v>
      </c>
      <c r="K271" s="235">
        <v>2</v>
      </c>
      <c r="L271" s="234">
        <v>10</v>
      </c>
      <c r="M271" s="235">
        <v>0.72</v>
      </c>
      <c r="N271" s="240">
        <f t="shared" si="8"/>
        <v>13</v>
      </c>
      <c r="O271" s="241">
        <f t="shared" si="9"/>
        <v>2.7199999999999998</v>
      </c>
    </row>
    <row r="272" spans="1:15" ht="67.5">
      <c r="A272" s="244">
        <v>4</v>
      </c>
      <c r="B272" s="247" t="s">
        <v>706</v>
      </c>
      <c r="C272" s="244">
        <v>8945341</v>
      </c>
      <c r="D272" s="247" t="s">
        <v>2273</v>
      </c>
      <c r="E272" s="231" t="s">
        <v>106</v>
      </c>
      <c r="F272" s="246" t="s">
        <v>159</v>
      </c>
      <c r="G272" s="246" t="s">
        <v>2121</v>
      </c>
      <c r="H272" s="240">
        <v>1</v>
      </c>
      <c r="I272" s="240"/>
      <c r="J272" s="240">
        <v>1</v>
      </c>
      <c r="K272" s="241">
        <v>0.12</v>
      </c>
      <c r="L272" s="240">
        <v>0</v>
      </c>
      <c r="M272" s="241">
        <v>0</v>
      </c>
      <c r="N272" s="240">
        <f t="shared" si="8"/>
        <v>1</v>
      </c>
      <c r="O272" s="241">
        <f t="shared" si="9"/>
        <v>0.12</v>
      </c>
    </row>
    <row r="273" spans="1:15" ht="90">
      <c r="A273" s="236">
        <v>4</v>
      </c>
      <c r="B273" s="237" t="s">
        <v>1650</v>
      </c>
      <c r="C273" s="236">
        <v>9381472</v>
      </c>
      <c r="D273" s="237" t="s">
        <v>2273</v>
      </c>
      <c r="E273" s="236" t="s">
        <v>29</v>
      </c>
      <c r="F273" s="238" t="s">
        <v>1698</v>
      </c>
      <c r="G273" s="238" t="s">
        <v>203</v>
      </c>
      <c r="H273" s="240">
        <v>0</v>
      </c>
      <c r="I273" s="240">
        <v>1</v>
      </c>
      <c r="J273" s="240">
        <v>2</v>
      </c>
      <c r="K273" s="241">
        <v>0.4</v>
      </c>
      <c r="L273" s="240">
        <v>0</v>
      </c>
      <c r="M273" s="241">
        <v>0</v>
      </c>
      <c r="N273" s="240">
        <f t="shared" si="8"/>
        <v>2</v>
      </c>
      <c r="O273" s="241">
        <f t="shared" si="9"/>
        <v>0.4</v>
      </c>
    </row>
    <row r="274" spans="1:15" ht="45">
      <c r="A274" s="244">
        <v>4</v>
      </c>
      <c r="B274" s="247" t="s">
        <v>2343</v>
      </c>
      <c r="C274" s="244">
        <v>9609378</v>
      </c>
      <c r="D274" s="247" t="s">
        <v>2160</v>
      </c>
      <c r="E274" s="244" t="s">
        <v>52</v>
      </c>
      <c r="F274" s="246" t="s">
        <v>1391</v>
      </c>
      <c r="G274" s="246" t="s">
        <v>2166</v>
      </c>
      <c r="H274" s="240">
        <v>0</v>
      </c>
      <c r="I274" s="240">
        <v>2</v>
      </c>
      <c r="J274" s="240">
        <v>7</v>
      </c>
      <c r="K274" s="241">
        <v>2.2999999999999998</v>
      </c>
      <c r="L274" s="240">
        <v>2</v>
      </c>
      <c r="M274" s="241">
        <v>0.27</v>
      </c>
      <c r="N274" s="240">
        <f t="shared" si="8"/>
        <v>9</v>
      </c>
      <c r="O274" s="241">
        <f t="shared" si="9"/>
        <v>2.57</v>
      </c>
    </row>
    <row r="275" spans="1:15" ht="67.5">
      <c r="A275" s="231">
        <v>4</v>
      </c>
      <c r="B275" s="232" t="s">
        <v>626</v>
      </c>
      <c r="C275" s="231">
        <v>3272817</v>
      </c>
      <c r="D275" s="232" t="s">
        <v>1217</v>
      </c>
      <c r="E275" s="231" t="s">
        <v>52</v>
      </c>
      <c r="F275" s="233" t="s">
        <v>1427</v>
      </c>
      <c r="G275" s="233" t="s">
        <v>308</v>
      </c>
      <c r="H275" s="234">
        <v>0</v>
      </c>
      <c r="I275" s="234">
        <v>2</v>
      </c>
      <c r="J275" s="234">
        <v>5</v>
      </c>
      <c r="K275" s="235">
        <v>2.2999999999999998</v>
      </c>
      <c r="L275" s="234">
        <v>3</v>
      </c>
      <c r="M275" s="235">
        <v>0.3</v>
      </c>
      <c r="N275" s="240">
        <f t="shared" si="8"/>
        <v>8</v>
      </c>
      <c r="O275" s="241">
        <f t="shared" si="9"/>
        <v>2.5999999999999996</v>
      </c>
    </row>
    <row r="276" spans="1:15" ht="45">
      <c r="A276" s="231">
        <v>4</v>
      </c>
      <c r="B276" s="232" t="s">
        <v>1352</v>
      </c>
      <c r="C276" s="231">
        <v>1045259</v>
      </c>
      <c r="D276" s="232" t="s">
        <v>1217</v>
      </c>
      <c r="E276" s="231" t="s">
        <v>29</v>
      </c>
      <c r="F276" s="233" t="s">
        <v>1341</v>
      </c>
      <c r="G276" s="233" t="s">
        <v>160</v>
      </c>
      <c r="H276" s="234">
        <v>0</v>
      </c>
      <c r="I276" s="234">
        <v>2</v>
      </c>
      <c r="J276" s="234">
        <v>2</v>
      </c>
      <c r="K276" s="235">
        <v>2</v>
      </c>
      <c r="L276" s="234">
        <v>0</v>
      </c>
      <c r="M276" s="235">
        <v>0</v>
      </c>
      <c r="N276" s="240">
        <f t="shared" si="8"/>
        <v>2</v>
      </c>
      <c r="O276" s="241">
        <f t="shared" si="9"/>
        <v>2</v>
      </c>
    </row>
    <row r="277" spans="1:15" ht="112.5">
      <c r="A277" s="248">
        <v>4</v>
      </c>
      <c r="B277" s="249" t="s">
        <v>1404</v>
      </c>
      <c r="C277" s="248">
        <v>8187057</v>
      </c>
      <c r="D277" s="249" t="s">
        <v>1217</v>
      </c>
      <c r="E277" s="248" t="s">
        <v>52</v>
      </c>
      <c r="F277" s="250" t="s">
        <v>1405</v>
      </c>
      <c r="G277" s="250" t="s">
        <v>308</v>
      </c>
      <c r="H277" s="234">
        <v>0</v>
      </c>
      <c r="I277" s="251">
        <v>3</v>
      </c>
      <c r="J277" s="251">
        <v>4</v>
      </c>
      <c r="K277" s="252">
        <v>1.4750000000000001</v>
      </c>
      <c r="L277" s="251">
        <v>3</v>
      </c>
      <c r="M277" s="252">
        <v>1</v>
      </c>
      <c r="N277" s="240">
        <f t="shared" si="8"/>
        <v>7</v>
      </c>
      <c r="O277" s="241">
        <f t="shared" si="9"/>
        <v>2.4750000000000001</v>
      </c>
    </row>
    <row r="278" spans="1:15" ht="112.5">
      <c r="A278" s="248">
        <v>4</v>
      </c>
      <c r="B278" s="249" t="s">
        <v>1420</v>
      </c>
      <c r="C278" s="248">
        <v>3106949</v>
      </c>
      <c r="D278" s="249" t="s">
        <v>1217</v>
      </c>
      <c r="E278" s="248" t="s">
        <v>29</v>
      </c>
      <c r="F278" s="250" t="s">
        <v>1421</v>
      </c>
      <c r="G278" s="250" t="s">
        <v>1422</v>
      </c>
      <c r="H278" s="234">
        <v>0</v>
      </c>
      <c r="I278" s="251">
        <v>1</v>
      </c>
      <c r="J278" s="251">
        <v>1</v>
      </c>
      <c r="K278" s="252">
        <v>0.75</v>
      </c>
      <c r="L278" s="251">
        <v>1</v>
      </c>
      <c r="M278" s="269">
        <v>7.4999999999999997E-2</v>
      </c>
      <c r="N278" s="240">
        <f t="shared" si="8"/>
        <v>2</v>
      </c>
      <c r="O278" s="241">
        <f t="shared" si="9"/>
        <v>0.82499999999999996</v>
      </c>
    </row>
    <row r="279" spans="1:15" ht="112.5">
      <c r="A279" s="248">
        <v>4</v>
      </c>
      <c r="B279" s="249" t="s">
        <v>1413</v>
      </c>
      <c r="C279" s="248">
        <v>7043990</v>
      </c>
      <c r="D279" s="249" t="s">
        <v>1217</v>
      </c>
      <c r="E279" s="248" t="s">
        <v>52</v>
      </c>
      <c r="F279" s="250" t="s">
        <v>1414</v>
      </c>
      <c r="G279" s="250" t="s">
        <v>194</v>
      </c>
      <c r="H279" s="234">
        <v>0</v>
      </c>
      <c r="I279" s="251">
        <v>2</v>
      </c>
      <c r="J279" s="251">
        <v>4</v>
      </c>
      <c r="K279" s="252">
        <v>2.1</v>
      </c>
      <c r="L279" s="251">
        <v>4</v>
      </c>
      <c r="M279" s="241">
        <v>0.42499999999999999</v>
      </c>
      <c r="N279" s="240">
        <f t="shared" si="8"/>
        <v>8</v>
      </c>
      <c r="O279" s="241">
        <f t="shared" si="9"/>
        <v>2.5249999999999999</v>
      </c>
    </row>
    <row r="280" spans="1:15" ht="56.25">
      <c r="A280" s="248">
        <v>4</v>
      </c>
      <c r="B280" s="249" t="s">
        <v>1399</v>
      </c>
      <c r="C280" s="248">
        <v>2906418</v>
      </c>
      <c r="D280" s="249" t="s">
        <v>1217</v>
      </c>
      <c r="E280" s="248" t="s">
        <v>29</v>
      </c>
      <c r="F280" s="250" t="s">
        <v>418</v>
      </c>
      <c r="G280" s="250" t="s">
        <v>93</v>
      </c>
      <c r="H280" s="251">
        <v>0</v>
      </c>
      <c r="I280" s="251">
        <v>2</v>
      </c>
      <c r="J280" s="251">
        <v>4</v>
      </c>
      <c r="K280" s="252">
        <v>2.65</v>
      </c>
      <c r="L280" s="251">
        <v>1</v>
      </c>
      <c r="M280" s="252">
        <v>0.75</v>
      </c>
      <c r="N280" s="240">
        <f t="shared" si="8"/>
        <v>5</v>
      </c>
      <c r="O280" s="241">
        <f t="shared" si="9"/>
        <v>3.4</v>
      </c>
    </row>
    <row r="281" spans="1:15" ht="56.25">
      <c r="A281" s="248">
        <v>4</v>
      </c>
      <c r="B281" s="249" t="s">
        <v>1399</v>
      </c>
      <c r="C281" s="248">
        <v>5429547</v>
      </c>
      <c r="D281" s="249" t="s">
        <v>1217</v>
      </c>
      <c r="E281" s="248" t="s">
        <v>29</v>
      </c>
      <c r="F281" s="250" t="s">
        <v>418</v>
      </c>
      <c r="G281" s="250" t="s">
        <v>93</v>
      </c>
      <c r="H281" s="234">
        <v>0</v>
      </c>
      <c r="I281" s="251">
        <v>1</v>
      </c>
      <c r="J281" s="251">
        <v>3</v>
      </c>
      <c r="K281" s="252">
        <v>0.4</v>
      </c>
      <c r="L281" s="251">
        <v>0</v>
      </c>
      <c r="M281" s="252">
        <v>0</v>
      </c>
      <c r="N281" s="240">
        <f t="shared" si="8"/>
        <v>3</v>
      </c>
      <c r="O281" s="241">
        <f t="shared" si="9"/>
        <v>0.4</v>
      </c>
    </row>
    <row r="282" spans="1:15" ht="191.25">
      <c r="A282" s="231">
        <v>4</v>
      </c>
      <c r="B282" s="232" t="s">
        <v>695</v>
      </c>
      <c r="C282" s="231">
        <v>9267613</v>
      </c>
      <c r="D282" s="232" t="s">
        <v>108</v>
      </c>
      <c r="E282" s="231" t="s">
        <v>106</v>
      </c>
      <c r="F282" s="233" t="s">
        <v>631</v>
      </c>
      <c r="G282" s="233" t="s">
        <v>2699</v>
      </c>
      <c r="H282" s="234">
        <v>12</v>
      </c>
      <c r="I282" s="234"/>
      <c r="J282" s="234">
        <v>6</v>
      </c>
      <c r="K282" s="235">
        <v>4.5</v>
      </c>
      <c r="L282" s="234">
        <v>2</v>
      </c>
      <c r="M282" s="235">
        <v>1.5</v>
      </c>
      <c r="N282" s="240">
        <f t="shared" si="8"/>
        <v>8</v>
      </c>
      <c r="O282" s="241">
        <f t="shared" si="9"/>
        <v>6</v>
      </c>
    </row>
    <row r="283" spans="1:15" ht="45">
      <c r="A283" s="231">
        <v>4</v>
      </c>
      <c r="B283" s="232" t="s">
        <v>624</v>
      </c>
      <c r="C283" s="231">
        <v>1740941</v>
      </c>
      <c r="D283" s="232" t="s">
        <v>108</v>
      </c>
      <c r="E283" s="231" t="s">
        <v>31</v>
      </c>
      <c r="F283" s="233" t="s">
        <v>693</v>
      </c>
      <c r="G283" s="233" t="s">
        <v>44</v>
      </c>
      <c r="H283" s="234">
        <v>0</v>
      </c>
      <c r="I283" s="234">
        <v>2</v>
      </c>
      <c r="J283" s="234">
        <v>5</v>
      </c>
      <c r="K283" s="235">
        <v>2.39</v>
      </c>
      <c r="L283" s="234">
        <v>2</v>
      </c>
      <c r="M283" s="235">
        <v>0.22</v>
      </c>
      <c r="N283" s="240">
        <f t="shared" si="8"/>
        <v>7</v>
      </c>
      <c r="O283" s="241">
        <f t="shared" si="9"/>
        <v>2.6100000000000003</v>
      </c>
    </row>
    <row r="284" spans="1:15" ht="202.5">
      <c r="A284" s="236">
        <v>4</v>
      </c>
      <c r="B284" s="237" t="s">
        <v>698</v>
      </c>
      <c r="C284" s="236">
        <v>9714246</v>
      </c>
      <c r="D284" s="237" t="s">
        <v>108</v>
      </c>
      <c r="E284" s="236" t="s">
        <v>106</v>
      </c>
      <c r="F284" s="238" t="s">
        <v>175</v>
      </c>
      <c r="G284" s="233" t="s">
        <v>2700</v>
      </c>
      <c r="H284" s="239">
        <v>2</v>
      </c>
      <c r="I284" s="239"/>
      <c r="J284" s="240">
        <v>30</v>
      </c>
      <c r="K284" s="241">
        <v>0.6</v>
      </c>
      <c r="L284" s="240">
        <v>23</v>
      </c>
      <c r="M284" s="241">
        <v>0.46</v>
      </c>
      <c r="N284" s="240">
        <f t="shared" si="8"/>
        <v>53</v>
      </c>
      <c r="O284" s="241">
        <f t="shared" si="9"/>
        <v>1.06</v>
      </c>
    </row>
    <row r="285" spans="1:15" ht="78.75">
      <c r="A285" s="236">
        <v>4</v>
      </c>
      <c r="B285" s="237" t="s">
        <v>705</v>
      </c>
      <c r="C285" s="236">
        <v>8570486</v>
      </c>
      <c r="D285" s="237" t="s">
        <v>108</v>
      </c>
      <c r="E285" s="236" t="s">
        <v>106</v>
      </c>
      <c r="F285" s="238" t="s">
        <v>159</v>
      </c>
      <c r="G285" s="238" t="s">
        <v>289</v>
      </c>
      <c r="H285" s="239">
        <v>3</v>
      </c>
      <c r="I285" s="239"/>
      <c r="J285" s="240">
        <v>4</v>
      </c>
      <c r="K285" s="241">
        <v>1</v>
      </c>
      <c r="L285" s="240">
        <v>0</v>
      </c>
      <c r="M285" s="241">
        <v>0</v>
      </c>
      <c r="N285" s="240">
        <f t="shared" si="8"/>
        <v>4</v>
      </c>
      <c r="O285" s="241">
        <f t="shared" si="9"/>
        <v>1</v>
      </c>
    </row>
    <row r="286" spans="1:15" ht="112.5">
      <c r="A286" s="231">
        <v>4</v>
      </c>
      <c r="B286" s="232" t="s">
        <v>624</v>
      </c>
      <c r="C286" s="231">
        <v>7261145</v>
      </c>
      <c r="D286" s="232" t="s">
        <v>34</v>
      </c>
      <c r="E286" s="231" t="s">
        <v>31</v>
      </c>
      <c r="F286" s="233" t="s">
        <v>625</v>
      </c>
      <c r="G286" s="233" t="s">
        <v>194</v>
      </c>
      <c r="H286" s="234">
        <v>0</v>
      </c>
      <c r="I286" s="234">
        <v>3</v>
      </c>
      <c r="J286" s="234">
        <v>5</v>
      </c>
      <c r="K286" s="235">
        <v>3.27</v>
      </c>
      <c r="L286" s="234">
        <v>2</v>
      </c>
      <c r="M286" s="235">
        <v>0.22</v>
      </c>
      <c r="N286" s="240">
        <f t="shared" si="8"/>
        <v>7</v>
      </c>
      <c r="O286" s="241">
        <f t="shared" si="9"/>
        <v>3.49</v>
      </c>
    </row>
    <row r="287" spans="1:15" ht="191.25">
      <c r="A287" s="231">
        <v>4</v>
      </c>
      <c r="B287" s="232" t="s">
        <v>630</v>
      </c>
      <c r="C287" s="231">
        <v>6110378</v>
      </c>
      <c r="D287" s="232" t="s">
        <v>34</v>
      </c>
      <c r="E287" s="231" t="s">
        <v>31</v>
      </c>
      <c r="F287" s="233" t="s">
        <v>631</v>
      </c>
      <c r="G287" s="233" t="s">
        <v>632</v>
      </c>
      <c r="H287" s="234">
        <v>0</v>
      </c>
      <c r="I287" s="234">
        <v>5</v>
      </c>
      <c r="J287" s="234">
        <v>6</v>
      </c>
      <c r="K287" s="235">
        <v>4</v>
      </c>
      <c r="L287" s="234">
        <v>2</v>
      </c>
      <c r="M287" s="235">
        <v>1</v>
      </c>
      <c r="N287" s="240">
        <f t="shared" si="8"/>
        <v>8</v>
      </c>
      <c r="O287" s="241">
        <f t="shared" si="9"/>
        <v>5</v>
      </c>
    </row>
    <row r="288" spans="1:15" ht="78.75">
      <c r="A288" s="236">
        <v>4</v>
      </c>
      <c r="B288" s="237" t="s">
        <v>2653</v>
      </c>
      <c r="C288" s="236">
        <v>9905305</v>
      </c>
      <c r="D288" s="237" t="s">
        <v>34</v>
      </c>
      <c r="E288" s="236" t="s">
        <v>31</v>
      </c>
      <c r="F288" s="238" t="s">
        <v>638</v>
      </c>
      <c r="G288" s="238" t="s">
        <v>639</v>
      </c>
      <c r="H288" s="239">
        <v>0</v>
      </c>
      <c r="I288" s="239">
        <v>3</v>
      </c>
      <c r="J288" s="240">
        <v>3</v>
      </c>
      <c r="K288" s="241">
        <v>0.53</v>
      </c>
      <c r="L288" s="240">
        <v>2</v>
      </c>
      <c r="M288" s="241">
        <v>0.1</v>
      </c>
      <c r="N288" s="240">
        <f t="shared" si="8"/>
        <v>5</v>
      </c>
      <c r="O288" s="241">
        <f t="shared" si="9"/>
        <v>0.63</v>
      </c>
    </row>
    <row r="289" spans="1:15" ht="101.25">
      <c r="A289" s="248">
        <v>4</v>
      </c>
      <c r="B289" s="249" t="s">
        <v>644</v>
      </c>
      <c r="C289" s="248">
        <v>5528240</v>
      </c>
      <c r="D289" s="249" t="s">
        <v>45</v>
      </c>
      <c r="E289" s="248" t="s">
        <v>31</v>
      </c>
      <c r="F289" s="250" t="s">
        <v>258</v>
      </c>
      <c r="G289" s="250" t="s">
        <v>203</v>
      </c>
      <c r="H289" s="251">
        <v>0</v>
      </c>
      <c r="I289" s="251">
        <v>6</v>
      </c>
      <c r="J289" s="251">
        <v>6</v>
      </c>
      <c r="K289" s="252">
        <v>4.5999999999999996</v>
      </c>
      <c r="L289" s="251">
        <v>3</v>
      </c>
      <c r="M289" s="252">
        <v>1.65</v>
      </c>
      <c r="N289" s="240">
        <f t="shared" si="8"/>
        <v>9</v>
      </c>
      <c r="O289" s="241">
        <f t="shared" si="9"/>
        <v>6.25</v>
      </c>
    </row>
    <row r="290" spans="1:15" ht="56.25">
      <c r="A290" s="231">
        <v>4</v>
      </c>
      <c r="B290" s="232" t="s">
        <v>624</v>
      </c>
      <c r="C290" s="231">
        <v>7328567</v>
      </c>
      <c r="D290" s="232" t="s">
        <v>45</v>
      </c>
      <c r="E290" s="231" t="s">
        <v>31</v>
      </c>
      <c r="F290" s="233" t="s">
        <v>650</v>
      </c>
      <c r="G290" s="233" t="s">
        <v>44</v>
      </c>
      <c r="H290" s="234">
        <v>0</v>
      </c>
      <c r="I290" s="234">
        <v>4</v>
      </c>
      <c r="J290" s="234">
        <v>6</v>
      </c>
      <c r="K290" s="235">
        <v>4.7</v>
      </c>
      <c r="L290" s="234">
        <v>2</v>
      </c>
      <c r="M290" s="235">
        <v>0.32</v>
      </c>
      <c r="N290" s="240">
        <f t="shared" si="8"/>
        <v>8</v>
      </c>
      <c r="O290" s="241">
        <f t="shared" si="9"/>
        <v>5.0200000000000005</v>
      </c>
    </row>
    <row r="291" spans="1:15" ht="67.5">
      <c r="A291" s="236">
        <v>4</v>
      </c>
      <c r="B291" s="237" t="s">
        <v>651</v>
      </c>
      <c r="C291" s="236">
        <v>5153567</v>
      </c>
      <c r="D291" s="237" t="s">
        <v>45</v>
      </c>
      <c r="E291" s="236" t="s">
        <v>31</v>
      </c>
      <c r="F291" s="238" t="s">
        <v>652</v>
      </c>
      <c r="G291" s="238" t="s">
        <v>129</v>
      </c>
      <c r="H291" s="239">
        <v>0</v>
      </c>
      <c r="I291" s="239">
        <v>14</v>
      </c>
      <c r="J291" s="240">
        <v>15</v>
      </c>
      <c r="K291" s="241">
        <v>15</v>
      </c>
      <c r="L291" s="240">
        <v>7</v>
      </c>
      <c r="M291" s="241">
        <v>1.08</v>
      </c>
      <c r="N291" s="240">
        <f t="shared" si="8"/>
        <v>22</v>
      </c>
      <c r="O291" s="241">
        <f t="shared" si="9"/>
        <v>16.079999999999998</v>
      </c>
    </row>
    <row r="292" spans="1:15" ht="45">
      <c r="A292" s="236">
        <v>4</v>
      </c>
      <c r="B292" s="237" t="s">
        <v>657</v>
      </c>
      <c r="C292" s="236">
        <v>3071047</v>
      </c>
      <c r="D292" s="237" t="s">
        <v>45</v>
      </c>
      <c r="E292" s="236" t="s">
        <v>31</v>
      </c>
      <c r="F292" s="238" t="s">
        <v>175</v>
      </c>
      <c r="G292" s="238" t="s">
        <v>44</v>
      </c>
      <c r="H292" s="239">
        <v>0</v>
      </c>
      <c r="I292" s="239">
        <v>1</v>
      </c>
      <c r="J292" s="240">
        <v>1</v>
      </c>
      <c r="K292" s="241">
        <v>1</v>
      </c>
      <c r="L292" s="240">
        <v>2</v>
      </c>
      <c r="M292" s="241">
        <v>0.4</v>
      </c>
      <c r="N292" s="240">
        <f t="shared" si="8"/>
        <v>3</v>
      </c>
      <c r="O292" s="241">
        <f t="shared" si="9"/>
        <v>1.4</v>
      </c>
    </row>
    <row r="293" spans="1:15" ht="56.25">
      <c r="A293" s="236">
        <v>4</v>
      </c>
      <c r="B293" s="237" t="s">
        <v>662</v>
      </c>
      <c r="C293" s="236">
        <v>6694054</v>
      </c>
      <c r="D293" s="237" t="s">
        <v>45</v>
      </c>
      <c r="E293" s="236" t="s">
        <v>31</v>
      </c>
      <c r="F293" s="238" t="s">
        <v>418</v>
      </c>
      <c r="G293" s="238" t="s">
        <v>93</v>
      </c>
      <c r="H293" s="239">
        <v>0</v>
      </c>
      <c r="I293" s="239">
        <v>3</v>
      </c>
      <c r="J293" s="240">
        <v>7</v>
      </c>
      <c r="K293" s="241">
        <v>6.2</v>
      </c>
      <c r="L293" s="240">
        <v>1</v>
      </c>
      <c r="M293" s="241">
        <v>1</v>
      </c>
      <c r="N293" s="240">
        <f t="shared" si="8"/>
        <v>8</v>
      </c>
      <c r="O293" s="241">
        <f t="shared" si="9"/>
        <v>7.2</v>
      </c>
    </row>
    <row r="294" spans="1:15" ht="56.25">
      <c r="A294" s="236">
        <v>4</v>
      </c>
      <c r="B294" s="237" t="s">
        <v>668</v>
      </c>
      <c r="C294" s="236">
        <v>4012067</v>
      </c>
      <c r="D294" s="237" t="s">
        <v>45</v>
      </c>
      <c r="E294" s="236" t="s">
        <v>52</v>
      </c>
      <c r="F294" s="238" t="s">
        <v>335</v>
      </c>
      <c r="G294" s="238" t="s">
        <v>93</v>
      </c>
      <c r="H294" s="239">
        <v>0</v>
      </c>
      <c r="I294" s="239">
        <v>10</v>
      </c>
      <c r="J294" s="240">
        <v>15</v>
      </c>
      <c r="K294" s="241">
        <v>13.75</v>
      </c>
      <c r="L294" s="240">
        <v>19</v>
      </c>
      <c r="M294" s="241">
        <v>16.25</v>
      </c>
      <c r="N294" s="240">
        <f t="shared" si="8"/>
        <v>34</v>
      </c>
      <c r="O294" s="241">
        <f t="shared" si="9"/>
        <v>30</v>
      </c>
    </row>
    <row r="295" spans="1:15" ht="45">
      <c r="A295" s="236">
        <v>4</v>
      </c>
      <c r="B295" s="237" t="s">
        <v>674</v>
      </c>
      <c r="C295" s="236">
        <v>7932861</v>
      </c>
      <c r="D295" s="237" t="s">
        <v>45</v>
      </c>
      <c r="E295" s="236" t="s">
        <v>31</v>
      </c>
      <c r="F295" s="238" t="s">
        <v>175</v>
      </c>
      <c r="G295" s="238" t="s">
        <v>44</v>
      </c>
      <c r="H295" s="239">
        <v>0</v>
      </c>
      <c r="I295" s="239">
        <v>10</v>
      </c>
      <c r="J295" s="234">
        <v>1</v>
      </c>
      <c r="K295" s="235">
        <v>1</v>
      </c>
      <c r="L295" s="240">
        <v>0</v>
      </c>
      <c r="M295" s="241">
        <v>0</v>
      </c>
      <c r="N295" s="240">
        <f t="shared" si="8"/>
        <v>1</v>
      </c>
      <c r="O295" s="241">
        <f t="shared" si="9"/>
        <v>1</v>
      </c>
    </row>
    <row r="296" spans="1:15" ht="123.75">
      <c r="A296" s="236">
        <v>4</v>
      </c>
      <c r="B296" s="237" t="s">
        <v>681</v>
      </c>
      <c r="C296" s="236">
        <v>8521213</v>
      </c>
      <c r="D296" s="237" t="s">
        <v>45</v>
      </c>
      <c r="E296" s="236" t="s">
        <v>31</v>
      </c>
      <c r="F296" s="238" t="s">
        <v>682</v>
      </c>
      <c r="G296" s="238" t="s">
        <v>33</v>
      </c>
      <c r="H296" s="239">
        <v>0</v>
      </c>
      <c r="I296" s="239">
        <v>1</v>
      </c>
      <c r="J296" s="240">
        <v>2</v>
      </c>
      <c r="K296" s="241">
        <v>1.1000000000000001</v>
      </c>
      <c r="L296" s="240">
        <v>1</v>
      </c>
      <c r="M296" s="241">
        <v>0.15</v>
      </c>
      <c r="N296" s="240">
        <f t="shared" si="8"/>
        <v>3</v>
      </c>
      <c r="O296" s="241">
        <f t="shared" si="9"/>
        <v>1.25</v>
      </c>
    </row>
    <row r="297" spans="1:15" ht="180">
      <c r="A297" s="236">
        <v>4</v>
      </c>
      <c r="B297" s="237" t="s">
        <v>687</v>
      </c>
      <c r="C297" s="236">
        <v>4973681</v>
      </c>
      <c r="D297" s="237" t="s">
        <v>45</v>
      </c>
      <c r="E297" s="236" t="s">
        <v>29</v>
      </c>
      <c r="F297" s="238" t="s">
        <v>688</v>
      </c>
      <c r="G297" s="238" t="s">
        <v>390</v>
      </c>
      <c r="H297" s="239">
        <v>0</v>
      </c>
      <c r="I297" s="239">
        <v>2</v>
      </c>
      <c r="J297" s="240">
        <v>2</v>
      </c>
      <c r="K297" s="241">
        <v>2</v>
      </c>
      <c r="L297" s="240">
        <v>0</v>
      </c>
      <c r="M297" s="241">
        <v>0</v>
      </c>
      <c r="N297" s="240">
        <f t="shared" si="8"/>
        <v>2</v>
      </c>
      <c r="O297" s="241">
        <f t="shared" si="9"/>
        <v>2</v>
      </c>
    </row>
    <row r="298" spans="1:15" ht="45">
      <c r="A298" s="231">
        <v>4</v>
      </c>
      <c r="B298" s="232" t="s">
        <v>706</v>
      </c>
      <c r="C298" s="231">
        <v>2803757</v>
      </c>
      <c r="D298" s="232" t="s">
        <v>1742</v>
      </c>
      <c r="E298" s="231" t="s">
        <v>31</v>
      </c>
      <c r="F298" s="233" t="s">
        <v>159</v>
      </c>
      <c r="G298" s="233" t="s">
        <v>144</v>
      </c>
      <c r="H298" s="234">
        <v>0</v>
      </c>
      <c r="I298" s="234">
        <v>8</v>
      </c>
      <c r="J298" s="234">
        <v>3</v>
      </c>
      <c r="K298" s="235">
        <v>2</v>
      </c>
      <c r="L298" s="234">
        <v>4</v>
      </c>
      <c r="M298" s="235">
        <v>0.5</v>
      </c>
      <c r="N298" s="240">
        <f t="shared" si="8"/>
        <v>7</v>
      </c>
      <c r="O298" s="241">
        <f t="shared" si="9"/>
        <v>2.5</v>
      </c>
    </row>
    <row r="299" spans="1:15" ht="56.25">
      <c r="A299" s="231">
        <v>4</v>
      </c>
      <c r="B299" s="232" t="s">
        <v>668</v>
      </c>
      <c r="C299" s="231">
        <v>4178312</v>
      </c>
      <c r="D299" s="232" t="s">
        <v>1742</v>
      </c>
      <c r="E299" s="231" t="s">
        <v>31</v>
      </c>
      <c r="F299" s="233" t="s">
        <v>490</v>
      </c>
      <c r="G299" s="233" t="s">
        <v>153</v>
      </c>
      <c r="H299" s="234">
        <v>0</v>
      </c>
      <c r="I299" s="234">
        <v>1</v>
      </c>
      <c r="J299" s="234">
        <v>1</v>
      </c>
      <c r="K299" s="235">
        <v>1</v>
      </c>
      <c r="L299" s="234">
        <v>6</v>
      </c>
      <c r="M299" s="235">
        <v>0.2</v>
      </c>
      <c r="N299" s="240">
        <f t="shared" si="8"/>
        <v>7</v>
      </c>
      <c r="O299" s="241">
        <f t="shared" si="9"/>
        <v>1.2</v>
      </c>
    </row>
    <row r="300" spans="1:15" ht="67.5">
      <c r="A300" s="244">
        <v>4</v>
      </c>
      <c r="B300" s="247" t="s">
        <v>1293</v>
      </c>
      <c r="C300" s="244">
        <v>9187959</v>
      </c>
      <c r="D300" s="247" t="s">
        <v>2176</v>
      </c>
      <c r="E300" s="244" t="s">
        <v>52</v>
      </c>
      <c r="F300" s="246" t="s">
        <v>2701</v>
      </c>
      <c r="G300" s="270" t="s">
        <v>73</v>
      </c>
      <c r="H300" s="240">
        <v>0</v>
      </c>
      <c r="I300" s="240">
        <v>2</v>
      </c>
      <c r="J300" s="240">
        <v>2</v>
      </c>
      <c r="K300" s="241">
        <v>0.65</v>
      </c>
      <c r="L300" s="240">
        <v>1</v>
      </c>
      <c r="M300" s="241">
        <v>0.25</v>
      </c>
      <c r="N300" s="240">
        <f t="shared" si="8"/>
        <v>3</v>
      </c>
      <c r="O300" s="241">
        <f t="shared" si="9"/>
        <v>0.9</v>
      </c>
    </row>
    <row r="301" spans="1:15" ht="78.75">
      <c r="A301" s="244">
        <v>4</v>
      </c>
      <c r="B301" s="237" t="s">
        <v>2343</v>
      </c>
      <c r="C301" s="231">
        <v>9964947</v>
      </c>
      <c r="D301" s="247" t="s">
        <v>2176</v>
      </c>
      <c r="E301" s="244" t="s">
        <v>52</v>
      </c>
      <c r="F301" s="246" t="s">
        <v>2039</v>
      </c>
      <c r="G301" s="246" t="s">
        <v>289</v>
      </c>
      <c r="H301" s="240">
        <v>0</v>
      </c>
      <c r="I301" s="240">
        <v>1</v>
      </c>
      <c r="J301" s="240">
        <v>3</v>
      </c>
      <c r="K301" s="241">
        <v>0.6</v>
      </c>
      <c r="L301" s="240">
        <v>1</v>
      </c>
      <c r="M301" s="241">
        <v>0.2</v>
      </c>
      <c r="N301" s="240">
        <f t="shared" si="8"/>
        <v>4</v>
      </c>
      <c r="O301" s="241">
        <f t="shared" si="9"/>
        <v>0.8</v>
      </c>
    </row>
    <row r="302" spans="1:15" ht="90">
      <c r="A302" s="244">
        <v>4</v>
      </c>
      <c r="B302" s="247" t="s">
        <v>1420</v>
      </c>
      <c r="C302" s="244">
        <v>3455726</v>
      </c>
      <c r="D302" s="247" t="s">
        <v>2176</v>
      </c>
      <c r="E302" s="244" t="s">
        <v>52</v>
      </c>
      <c r="F302" s="246" t="s">
        <v>2039</v>
      </c>
      <c r="G302" s="246" t="s">
        <v>930</v>
      </c>
      <c r="H302" s="240">
        <v>0</v>
      </c>
      <c r="I302" s="240">
        <v>3</v>
      </c>
      <c r="J302" s="240">
        <v>2</v>
      </c>
      <c r="K302" s="241">
        <v>1.5</v>
      </c>
      <c r="L302" s="240">
        <v>1</v>
      </c>
      <c r="M302" s="241">
        <v>0</v>
      </c>
      <c r="N302" s="240">
        <f t="shared" si="8"/>
        <v>3</v>
      </c>
      <c r="O302" s="241">
        <f t="shared" si="9"/>
        <v>1.5</v>
      </c>
    </row>
    <row r="303" spans="1:15" ht="101.25">
      <c r="A303" s="244">
        <v>4</v>
      </c>
      <c r="B303" s="247" t="s">
        <v>732</v>
      </c>
      <c r="C303" s="244">
        <v>3383589</v>
      </c>
      <c r="D303" s="247" t="s">
        <v>2176</v>
      </c>
      <c r="E303" s="244" t="s">
        <v>52</v>
      </c>
      <c r="F303" s="246" t="s">
        <v>2039</v>
      </c>
      <c r="G303" s="246" t="s">
        <v>1794</v>
      </c>
      <c r="H303" s="240">
        <v>0</v>
      </c>
      <c r="I303" s="240">
        <v>3</v>
      </c>
      <c r="J303" s="240">
        <v>2</v>
      </c>
      <c r="K303" s="241">
        <v>2</v>
      </c>
      <c r="L303" s="240">
        <v>1</v>
      </c>
      <c r="M303" s="241">
        <v>0.3</v>
      </c>
      <c r="N303" s="240">
        <f t="shared" si="8"/>
        <v>3</v>
      </c>
      <c r="O303" s="241">
        <f t="shared" si="9"/>
        <v>2.2999999999999998</v>
      </c>
    </row>
    <row r="304" spans="1:15" ht="78.75">
      <c r="A304" s="244">
        <v>4</v>
      </c>
      <c r="B304" s="247" t="s">
        <v>2114</v>
      </c>
      <c r="C304" s="244">
        <v>2714387</v>
      </c>
      <c r="D304" s="247" t="s">
        <v>2176</v>
      </c>
      <c r="E304" s="244" t="s">
        <v>52</v>
      </c>
      <c r="F304" s="246" t="s">
        <v>2039</v>
      </c>
      <c r="G304" s="246" t="s">
        <v>289</v>
      </c>
      <c r="H304" s="240">
        <v>0</v>
      </c>
      <c r="I304" s="240">
        <v>3</v>
      </c>
      <c r="J304" s="240">
        <v>2</v>
      </c>
      <c r="K304" s="241">
        <v>2</v>
      </c>
      <c r="L304" s="240">
        <v>3</v>
      </c>
      <c r="M304" s="241">
        <v>0.2</v>
      </c>
      <c r="N304" s="240">
        <f t="shared" si="8"/>
        <v>5</v>
      </c>
      <c r="O304" s="241">
        <f t="shared" si="9"/>
        <v>2.2000000000000002</v>
      </c>
    </row>
    <row r="305" spans="1:15" ht="180">
      <c r="A305" s="244">
        <v>4</v>
      </c>
      <c r="B305" s="247" t="s">
        <v>1404</v>
      </c>
      <c r="C305" s="244">
        <v>2266383</v>
      </c>
      <c r="D305" s="247" t="s">
        <v>2185</v>
      </c>
      <c r="E305" s="244" t="s">
        <v>52</v>
      </c>
      <c r="F305" s="246" t="s">
        <v>2366</v>
      </c>
      <c r="G305" s="246" t="s">
        <v>93</v>
      </c>
      <c r="H305" s="240">
        <v>0</v>
      </c>
      <c r="I305" s="240">
        <v>3</v>
      </c>
      <c r="J305" s="240">
        <v>5</v>
      </c>
      <c r="K305" s="241">
        <v>2.0249999999999999</v>
      </c>
      <c r="L305" s="240">
        <v>3</v>
      </c>
      <c r="M305" s="241">
        <v>1</v>
      </c>
      <c r="N305" s="240">
        <f t="shared" si="8"/>
        <v>8</v>
      </c>
      <c r="O305" s="241">
        <f t="shared" si="9"/>
        <v>3.0249999999999999</v>
      </c>
    </row>
    <row r="306" spans="1:15" ht="67.5">
      <c r="A306" s="236">
        <v>4</v>
      </c>
      <c r="B306" s="237" t="s">
        <v>2653</v>
      </c>
      <c r="C306" s="236">
        <v>2596762</v>
      </c>
      <c r="D306" s="237" t="s">
        <v>2185</v>
      </c>
      <c r="E306" s="236" t="s">
        <v>31</v>
      </c>
      <c r="F306" s="238" t="s">
        <v>749</v>
      </c>
      <c r="G306" s="238" t="s">
        <v>129</v>
      </c>
      <c r="H306" s="240">
        <v>0</v>
      </c>
      <c r="I306" s="240">
        <v>4</v>
      </c>
      <c r="J306" s="240">
        <v>1</v>
      </c>
      <c r="K306" s="241">
        <v>0.1</v>
      </c>
      <c r="L306" s="240">
        <v>2</v>
      </c>
      <c r="M306" s="241">
        <v>0.1</v>
      </c>
      <c r="N306" s="240">
        <f t="shared" si="8"/>
        <v>3</v>
      </c>
      <c r="O306" s="241">
        <f t="shared" si="9"/>
        <v>0.2</v>
      </c>
    </row>
    <row r="307" spans="1:15" ht="56.25">
      <c r="A307" s="244">
        <v>4</v>
      </c>
      <c r="B307" s="247" t="s">
        <v>1197</v>
      </c>
      <c r="C307" s="244">
        <v>7902701</v>
      </c>
      <c r="D307" s="247" t="s">
        <v>2185</v>
      </c>
      <c r="E307" s="244" t="s">
        <v>29</v>
      </c>
      <c r="F307" s="246" t="s">
        <v>1198</v>
      </c>
      <c r="G307" s="246" t="s">
        <v>93</v>
      </c>
      <c r="H307" s="240">
        <v>0</v>
      </c>
      <c r="I307" s="240">
        <v>1</v>
      </c>
      <c r="J307" s="240">
        <v>2</v>
      </c>
      <c r="K307" s="241">
        <v>0.4</v>
      </c>
      <c r="L307" s="240">
        <v>3</v>
      </c>
      <c r="M307" s="241">
        <v>0.3</v>
      </c>
      <c r="N307" s="240">
        <f t="shared" si="8"/>
        <v>5</v>
      </c>
      <c r="O307" s="241">
        <f t="shared" si="9"/>
        <v>0.7</v>
      </c>
    </row>
    <row r="308" spans="1:15" ht="56.25">
      <c r="A308" s="248">
        <v>4</v>
      </c>
      <c r="B308" s="249" t="s">
        <v>1399</v>
      </c>
      <c r="C308" s="248">
        <v>2222932</v>
      </c>
      <c r="D308" s="249" t="s">
        <v>2185</v>
      </c>
      <c r="E308" s="248" t="s">
        <v>29</v>
      </c>
      <c r="F308" s="250" t="s">
        <v>418</v>
      </c>
      <c r="G308" s="250" t="s">
        <v>93</v>
      </c>
      <c r="H308" s="251">
        <v>0</v>
      </c>
      <c r="I308" s="251">
        <v>2</v>
      </c>
      <c r="J308" s="251">
        <v>3</v>
      </c>
      <c r="K308" s="252">
        <v>0.4</v>
      </c>
      <c r="L308" s="251">
        <v>0</v>
      </c>
      <c r="M308" s="252">
        <v>0</v>
      </c>
      <c r="N308" s="240">
        <f t="shared" si="8"/>
        <v>3</v>
      </c>
      <c r="O308" s="241">
        <f t="shared" si="9"/>
        <v>0.4</v>
      </c>
    </row>
    <row r="309" spans="1:15" ht="67.5">
      <c r="A309" s="248">
        <v>4</v>
      </c>
      <c r="B309" s="249" t="s">
        <v>1399</v>
      </c>
      <c r="C309" s="248">
        <v>8356589</v>
      </c>
      <c r="D309" s="249" t="s">
        <v>2185</v>
      </c>
      <c r="E309" s="248" t="s">
        <v>29</v>
      </c>
      <c r="F309" s="250" t="s">
        <v>418</v>
      </c>
      <c r="G309" s="250" t="s">
        <v>308</v>
      </c>
      <c r="H309" s="251">
        <v>0</v>
      </c>
      <c r="I309" s="251">
        <v>2</v>
      </c>
      <c r="J309" s="251">
        <v>2</v>
      </c>
      <c r="K309" s="252">
        <v>0.35</v>
      </c>
      <c r="L309" s="251">
        <v>0</v>
      </c>
      <c r="M309" s="252">
        <v>0</v>
      </c>
      <c r="N309" s="240">
        <f t="shared" si="8"/>
        <v>2</v>
      </c>
      <c r="O309" s="241">
        <f t="shared" si="9"/>
        <v>0.35</v>
      </c>
    </row>
    <row r="310" spans="1:15" ht="67.5">
      <c r="A310" s="244">
        <v>4</v>
      </c>
      <c r="B310" s="247" t="s">
        <v>706</v>
      </c>
      <c r="C310" s="244">
        <v>7334865</v>
      </c>
      <c r="D310" s="247" t="s">
        <v>2196</v>
      </c>
      <c r="E310" s="244" t="s">
        <v>29</v>
      </c>
      <c r="F310" s="246" t="s">
        <v>2375</v>
      </c>
      <c r="G310" s="246" t="s">
        <v>144</v>
      </c>
      <c r="H310" s="240">
        <v>0</v>
      </c>
      <c r="I310" s="240">
        <v>4</v>
      </c>
      <c r="J310" s="240">
        <v>4</v>
      </c>
      <c r="K310" s="241">
        <v>3.25</v>
      </c>
      <c r="L310" s="240">
        <v>4</v>
      </c>
      <c r="M310" s="241">
        <v>1.75</v>
      </c>
      <c r="N310" s="240">
        <f t="shared" si="8"/>
        <v>8</v>
      </c>
      <c r="O310" s="241">
        <f t="shared" si="9"/>
        <v>5</v>
      </c>
    </row>
    <row r="311" spans="1:15" ht="56.25">
      <c r="A311" s="244">
        <v>4</v>
      </c>
      <c r="B311" s="247" t="s">
        <v>2380</v>
      </c>
      <c r="C311" s="244">
        <v>6963367</v>
      </c>
      <c r="D311" s="247" t="s">
        <v>2196</v>
      </c>
      <c r="E311" s="244" t="s">
        <v>29</v>
      </c>
      <c r="F311" s="246" t="s">
        <v>490</v>
      </c>
      <c r="G311" s="246" t="s">
        <v>144</v>
      </c>
      <c r="H311" s="240">
        <v>0</v>
      </c>
      <c r="I311" s="240">
        <v>3</v>
      </c>
      <c r="J311" s="240">
        <v>3</v>
      </c>
      <c r="K311" s="241">
        <v>3</v>
      </c>
      <c r="L311" s="240">
        <v>2</v>
      </c>
      <c r="M311" s="241">
        <v>0.4</v>
      </c>
      <c r="N311" s="240">
        <f t="shared" si="8"/>
        <v>5</v>
      </c>
      <c r="O311" s="241">
        <f t="shared" si="9"/>
        <v>3.4</v>
      </c>
    </row>
    <row r="312" spans="1:15" ht="146.25">
      <c r="A312" s="231">
        <v>4</v>
      </c>
      <c r="B312" s="232" t="s">
        <v>1404</v>
      </c>
      <c r="C312" s="231">
        <v>5355584</v>
      </c>
      <c r="D312" s="232" t="s">
        <v>1776</v>
      </c>
      <c r="E312" s="231" t="s">
        <v>52</v>
      </c>
      <c r="F312" s="233" t="s">
        <v>1943</v>
      </c>
      <c r="G312" s="233" t="s">
        <v>308</v>
      </c>
      <c r="H312" s="234">
        <v>0</v>
      </c>
      <c r="I312" s="234">
        <v>1</v>
      </c>
      <c r="J312" s="234">
        <v>4</v>
      </c>
      <c r="K312" s="235">
        <v>1.425</v>
      </c>
      <c r="L312" s="234">
        <v>2</v>
      </c>
      <c r="M312" s="235">
        <v>0.375</v>
      </c>
      <c r="N312" s="240">
        <f t="shared" si="8"/>
        <v>6</v>
      </c>
      <c r="O312" s="241">
        <f t="shared" si="9"/>
        <v>1.8</v>
      </c>
    </row>
    <row r="313" spans="1:15" ht="56.25">
      <c r="A313" s="248">
        <v>4</v>
      </c>
      <c r="B313" s="249" t="s">
        <v>2684</v>
      </c>
      <c r="C313" s="248">
        <v>6953238</v>
      </c>
      <c r="D313" s="249" t="s">
        <v>1776</v>
      </c>
      <c r="E313" s="248" t="s">
        <v>31</v>
      </c>
      <c r="F313" s="250" t="s">
        <v>2687</v>
      </c>
      <c r="G313" s="250" t="s">
        <v>2688</v>
      </c>
      <c r="H313" s="240">
        <v>0</v>
      </c>
      <c r="I313" s="240">
        <v>2</v>
      </c>
      <c r="J313" s="240">
        <v>3</v>
      </c>
      <c r="K313" s="241">
        <v>2</v>
      </c>
      <c r="L313" s="240">
        <v>1</v>
      </c>
      <c r="M313" s="241">
        <v>0.3</v>
      </c>
      <c r="N313" s="240">
        <f t="shared" si="8"/>
        <v>4</v>
      </c>
      <c r="O313" s="241">
        <f t="shared" si="9"/>
        <v>2.2999999999999998</v>
      </c>
    </row>
    <row r="314" spans="1:15" ht="78.75">
      <c r="A314" s="244">
        <v>4</v>
      </c>
      <c r="B314" s="247" t="s">
        <v>706</v>
      </c>
      <c r="C314" s="244">
        <v>2207393</v>
      </c>
      <c r="D314" s="247" t="s">
        <v>2263</v>
      </c>
      <c r="E314" s="231" t="s">
        <v>106</v>
      </c>
      <c r="F314" s="246" t="s">
        <v>159</v>
      </c>
      <c r="G314" s="246" t="s">
        <v>289</v>
      </c>
      <c r="H314" s="234">
        <v>10</v>
      </c>
      <c r="I314" s="234"/>
      <c r="J314" s="234">
        <f>5-0</f>
        <v>5</v>
      </c>
      <c r="K314" s="235">
        <v>4</v>
      </c>
      <c r="L314" s="234">
        <v>5</v>
      </c>
      <c r="M314" s="235">
        <v>2</v>
      </c>
      <c r="N314" s="240">
        <f t="shared" si="8"/>
        <v>10</v>
      </c>
      <c r="O314" s="241">
        <f t="shared" si="9"/>
        <v>6</v>
      </c>
    </row>
    <row r="315" spans="1:15" ht="101.25">
      <c r="A315" s="231">
        <v>5</v>
      </c>
      <c r="B315" s="232" t="s">
        <v>1469</v>
      </c>
      <c r="C315" s="231">
        <v>1760842</v>
      </c>
      <c r="D315" s="232" t="s">
        <v>1752</v>
      </c>
      <c r="E315" s="231" t="s">
        <v>106</v>
      </c>
      <c r="F315" s="233" t="s">
        <v>1950</v>
      </c>
      <c r="G315" s="233" t="s">
        <v>1794</v>
      </c>
      <c r="H315" s="234">
        <v>36</v>
      </c>
      <c r="I315" s="234"/>
      <c r="J315" s="234">
        <v>8</v>
      </c>
      <c r="K315" s="235">
        <v>6.65</v>
      </c>
      <c r="L315" s="234">
        <v>6</v>
      </c>
      <c r="M315" s="235">
        <v>1.45</v>
      </c>
      <c r="N315" s="240">
        <f t="shared" si="8"/>
        <v>14</v>
      </c>
      <c r="O315" s="241">
        <f t="shared" si="9"/>
        <v>8.1</v>
      </c>
    </row>
    <row r="316" spans="1:15" ht="22.5">
      <c r="A316" s="248">
        <v>5</v>
      </c>
      <c r="B316" s="249" t="s">
        <v>1945</v>
      </c>
      <c r="C316" s="248">
        <v>8836274</v>
      </c>
      <c r="D316" s="249" t="s">
        <v>1752</v>
      </c>
      <c r="E316" s="248" t="s">
        <v>106</v>
      </c>
      <c r="F316" s="250" t="s">
        <v>1750</v>
      </c>
      <c r="G316" s="250" t="s">
        <v>591</v>
      </c>
      <c r="H316" s="251">
        <v>30</v>
      </c>
      <c r="I316" s="251"/>
      <c r="J316" s="251">
        <v>7</v>
      </c>
      <c r="K316" s="252">
        <v>6.6</v>
      </c>
      <c r="L316" s="251">
        <v>7</v>
      </c>
      <c r="M316" s="252">
        <v>4.26</v>
      </c>
      <c r="N316" s="240">
        <f t="shared" si="8"/>
        <v>14</v>
      </c>
      <c r="O316" s="241">
        <f t="shared" si="9"/>
        <v>10.86</v>
      </c>
    </row>
    <row r="317" spans="1:15" ht="67.5">
      <c r="A317" s="236">
        <v>5</v>
      </c>
      <c r="B317" s="237" t="s">
        <v>767</v>
      </c>
      <c r="C317" s="236">
        <v>4525297</v>
      </c>
      <c r="D317" s="237" t="s">
        <v>146</v>
      </c>
      <c r="E317" s="236" t="s">
        <v>29</v>
      </c>
      <c r="F317" s="238" t="s">
        <v>798</v>
      </c>
      <c r="G317" s="238" t="s">
        <v>144</v>
      </c>
      <c r="H317" s="239">
        <v>0</v>
      </c>
      <c r="I317" s="239">
        <v>3</v>
      </c>
      <c r="J317" s="240">
        <v>2</v>
      </c>
      <c r="K317" s="241">
        <v>2</v>
      </c>
      <c r="L317" s="240">
        <v>39</v>
      </c>
      <c r="M317" s="241">
        <v>1.1399999999999999</v>
      </c>
      <c r="N317" s="240">
        <f t="shared" si="8"/>
        <v>41</v>
      </c>
      <c r="O317" s="241">
        <f t="shared" si="9"/>
        <v>3.1399999999999997</v>
      </c>
    </row>
    <row r="318" spans="1:15" ht="45">
      <c r="A318" s="236">
        <v>5</v>
      </c>
      <c r="B318" s="237" t="s">
        <v>767</v>
      </c>
      <c r="C318" s="236">
        <v>5884351</v>
      </c>
      <c r="D318" s="237" t="s">
        <v>146</v>
      </c>
      <c r="E318" s="236" t="s">
        <v>29</v>
      </c>
      <c r="F318" s="238" t="s">
        <v>175</v>
      </c>
      <c r="G318" s="238" t="s">
        <v>44</v>
      </c>
      <c r="H318" s="239">
        <v>0</v>
      </c>
      <c r="I318" s="239">
        <v>2</v>
      </c>
      <c r="J318" s="240">
        <v>2</v>
      </c>
      <c r="K318" s="241">
        <v>0.21</v>
      </c>
      <c r="L318" s="240">
        <v>46</v>
      </c>
      <c r="M318" s="241">
        <v>0.35</v>
      </c>
      <c r="N318" s="240">
        <f t="shared" si="8"/>
        <v>48</v>
      </c>
      <c r="O318" s="241">
        <f t="shared" si="9"/>
        <v>0.55999999999999994</v>
      </c>
    </row>
    <row r="319" spans="1:15" ht="56.25">
      <c r="A319" s="236">
        <v>5</v>
      </c>
      <c r="B319" s="237" t="s">
        <v>767</v>
      </c>
      <c r="C319" s="236">
        <v>7945267</v>
      </c>
      <c r="D319" s="237" t="s">
        <v>146</v>
      </c>
      <c r="E319" s="236" t="s">
        <v>29</v>
      </c>
      <c r="F319" s="238" t="s">
        <v>805</v>
      </c>
      <c r="G319" s="238" t="s">
        <v>806</v>
      </c>
      <c r="H319" s="239">
        <v>0</v>
      </c>
      <c r="I319" s="239">
        <v>5</v>
      </c>
      <c r="J319" s="240">
        <v>3</v>
      </c>
      <c r="K319" s="241">
        <v>2.5</v>
      </c>
      <c r="L319" s="240">
        <v>38</v>
      </c>
      <c r="M319" s="241">
        <v>2.77</v>
      </c>
      <c r="N319" s="240">
        <f t="shared" si="8"/>
        <v>41</v>
      </c>
      <c r="O319" s="241">
        <f t="shared" si="9"/>
        <v>5.27</v>
      </c>
    </row>
    <row r="320" spans="1:15" ht="67.5">
      <c r="A320" s="236">
        <v>5</v>
      </c>
      <c r="B320" s="237" t="s">
        <v>821</v>
      </c>
      <c r="C320" s="236">
        <v>4814058</v>
      </c>
      <c r="D320" s="237" t="s">
        <v>155</v>
      </c>
      <c r="E320" s="236" t="s">
        <v>106</v>
      </c>
      <c r="F320" s="238" t="s">
        <v>531</v>
      </c>
      <c r="G320" s="238" t="s">
        <v>282</v>
      </c>
      <c r="H320" s="240">
        <v>4</v>
      </c>
      <c r="I320" s="240"/>
      <c r="J320" s="240">
        <v>38</v>
      </c>
      <c r="K320" s="241">
        <v>1.55</v>
      </c>
      <c r="L320" s="240">
        <v>45</v>
      </c>
      <c r="M320" s="241">
        <v>1.48</v>
      </c>
      <c r="N320" s="240">
        <f t="shared" si="8"/>
        <v>83</v>
      </c>
      <c r="O320" s="241">
        <f t="shared" si="9"/>
        <v>3.0300000000000002</v>
      </c>
    </row>
    <row r="321" spans="1:15" ht="90">
      <c r="A321" s="236">
        <v>5</v>
      </c>
      <c r="B321" s="237" t="s">
        <v>828</v>
      </c>
      <c r="C321" s="236">
        <v>6172133</v>
      </c>
      <c r="D321" s="237" t="s">
        <v>155</v>
      </c>
      <c r="E321" s="236" t="s">
        <v>106</v>
      </c>
      <c r="F321" s="238" t="s">
        <v>159</v>
      </c>
      <c r="G321" s="238" t="s">
        <v>829</v>
      </c>
      <c r="H321" s="240">
        <v>50</v>
      </c>
      <c r="I321" s="240"/>
      <c r="J321" s="240">
        <v>16</v>
      </c>
      <c r="K321" s="241">
        <v>14.4</v>
      </c>
      <c r="L321" s="240">
        <v>16</v>
      </c>
      <c r="M321" s="241">
        <v>16</v>
      </c>
      <c r="N321" s="240">
        <f t="shared" si="8"/>
        <v>32</v>
      </c>
      <c r="O321" s="241">
        <f t="shared" si="9"/>
        <v>30.4</v>
      </c>
    </row>
    <row r="322" spans="1:15" ht="123.75">
      <c r="A322" s="236">
        <v>5</v>
      </c>
      <c r="B322" s="237" t="s">
        <v>813</v>
      </c>
      <c r="C322" s="236">
        <v>8538718</v>
      </c>
      <c r="D322" s="237" t="s">
        <v>155</v>
      </c>
      <c r="E322" s="236" t="s">
        <v>106</v>
      </c>
      <c r="F322" s="238" t="s">
        <v>298</v>
      </c>
      <c r="G322" s="238" t="s">
        <v>814</v>
      </c>
      <c r="H322" s="240">
        <v>124</v>
      </c>
      <c r="I322" s="240"/>
      <c r="J322" s="240">
        <v>65</v>
      </c>
      <c r="K322" s="241">
        <v>63.5</v>
      </c>
      <c r="L322" s="240">
        <v>38</v>
      </c>
      <c r="M322" s="241">
        <v>36.86</v>
      </c>
      <c r="N322" s="240">
        <f t="shared" si="8"/>
        <v>103</v>
      </c>
      <c r="O322" s="241">
        <f t="shared" si="9"/>
        <v>100.36</v>
      </c>
    </row>
    <row r="323" spans="1:15" ht="45">
      <c r="A323" s="236">
        <v>5</v>
      </c>
      <c r="B323" s="237" t="s">
        <v>826</v>
      </c>
      <c r="C323" s="236">
        <v>1486803</v>
      </c>
      <c r="D323" s="237" t="s">
        <v>155</v>
      </c>
      <c r="E323" s="236" t="s">
        <v>106</v>
      </c>
      <c r="F323" s="238" t="s">
        <v>827</v>
      </c>
      <c r="G323" s="238" t="s">
        <v>44</v>
      </c>
      <c r="H323" s="240">
        <v>6</v>
      </c>
      <c r="I323" s="240"/>
      <c r="J323" s="240">
        <v>2</v>
      </c>
      <c r="K323" s="241">
        <v>1.02</v>
      </c>
      <c r="L323" s="240">
        <v>46</v>
      </c>
      <c r="M323" s="241">
        <v>0.57999999999999996</v>
      </c>
      <c r="N323" s="240">
        <f t="shared" si="8"/>
        <v>48</v>
      </c>
      <c r="O323" s="241">
        <f t="shared" si="9"/>
        <v>1.6</v>
      </c>
    </row>
    <row r="324" spans="1:15" ht="33.75">
      <c r="A324" s="236">
        <v>5</v>
      </c>
      <c r="B324" s="237" t="s">
        <v>821</v>
      </c>
      <c r="C324" s="236">
        <v>2068891</v>
      </c>
      <c r="D324" s="237" t="s">
        <v>176</v>
      </c>
      <c r="E324" s="236" t="s">
        <v>106</v>
      </c>
      <c r="F324" s="238" t="s">
        <v>175</v>
      </c>
      <c r="G324" s="238" t="s">
        <v>129</v>
      </c>
      <c r="H324" s="240">
        <v>94</v>
      </c>
      <c r="I324" s="240"/>
      <c r="J324" s="240">
        <v>38</v>
      </c>
      <c r="K324" s="241">
        <v>36.450000000000003</v>
      </c>
      <c r="L324" s="240">
        <v>45</v>
      </c>
      <c r="M324" s="241">
        <v>34.67</v>
      </c>
      <c r="N324" s="240">
        <f t="shared" si="8"/>
        <v>83</v>
      </c>
      <c r="O324" s="241">
        <f t="shared" si="9"/>
        <v>71.12</v>
      </c>
    </row>
    <row r="325" spans="1:15" ht="33.75">
      <c r="A325" s="236">
        <v>5</v>
      </c>
      <c r="B325" s="237" t="s">
        <v>835</v>
      </c>
      <c r="C325" s="236">
        <v>4410973</v>
      </c>
      <c r="D325" s="237" t="s">
        <v>176</v>
      </c>
      <c r="E325" s="236" t="s">
        <v>106</v>
      </c>
      <c r="F325" s="238" t="s">
        <v>175</v>
      </c>
      <c r="G325" s="238" t="s">
        <v>129</v>
      </c>
      <c r="H325" s="240">
        <v>144</v>
      </c>
      <c r="I325" s="240"/>
      <c r="J325" s="240">
        <v>46</v>
      </c>
      <c r="K325" s="241">
        <v>44.74</v>
      </c>
      <c r="L325" s="240">
        <v>43</v>
      </c>
      <c r="M325" s="241">
        <v>35.26</v>
      </c>
      <c r="N325" s="240">
        <f t="shared" si="8"/>
        <v>89</v>
      </c>
      <c r="O325" s="241">
        <f t="shared" si="9"/>
        <v>80</v>
      </c>
    </row>
    <row r="326" spans="1:15" ht="33.75">
      <c r="A326" s="236">
        <v>5</v>
      </c>
      <c r="B326" s="237" t="s">
        <v>750</v>
      </c>
      <c r="C326" s="236">
        <v>6373201</v>
      </c>
      <c r="D326" s="237" t="s">
        <v>176</v>
      </c>
      <c r="E326" s="236" t="s">
        <v>106</v>
      </c>
      <c r="F326" s="238" t="s">
        <v>175</v>
      </c>
      <c r="G326" s="238" t="s">
        <v>129</v>
      </c>
      <c r="H326" s="240">
        <v>20</v>
      </c>
      <c r="I326" s="240"/>
      <c r="J326" s="240">
        <v>10</v>
      </c>
      <c r="K326" s="241">
        <v>8.3000000000000007</v>
      </c>
      <c r="L326" s="240">
        <v>10</v>
      </c>
      <c r="M326" s="241">
        <v>2.2000000000000002</v>
      </c>
      <c r="N326" s="240">
        <f t="shared" si="8"/>
        <v>20</v>
      </c>
      <c r="O326" s="241">
        <f t="shared" si="9"/>
        <v>10.5</v>
      </c>
    </row>
    <row r="327" spans="1:15" ht="33.75">
      <c r="A327" s="236">
        <v>5</v>
      </c>
      <c r="B327" s="237" t="s">
        <v>767</v>
      </c>
      <c r="C327" s="236">
        <v>1944936</v>
      </c>
      <c r="D327" s="237" t="s">
        <v>176</v>
      </c>
      <c r="E327" s="236" t="s">
        <v>106</v>
      </c>
      <c r="F327" s="238" t="s">
        <v>175</v>
      </c>
      <c r="G327" s="238" t="s">
        <v>129</v>
      </c>
      <c r="H327" s="240">
        <v>97</v>
      </c>
      <c r="I327" s="240"/>
      <c r="J327" s="240">
        <v>12</v>
      </c>
      <c r="K327" s="241">
        <v>12</v>
      </c>
      <c r="L327" s="240">
        <v>40</v>
      </c>
      <c r="M327" s="241">
        <v>11.27</v>
      </c>
      <c r="N327" s="240">
        <f t="shared" ref="N327:N390" si="10">SUM(J327,L327)</f>
        <v>52</v>
      </c>
      <c r="O327" s="241">
        <f t="shared" ref="O327:O390" si="11">SUM(K327,M327)</f>
        <v>23.27</v>
      </c>
    </row>
    <row r="328" spans="1:15" ht="33.75">
      <c r="A328" s="236">
        <v>5</v>
      </c>
      <c r="B328" s="237" t="s">
        <v>767</v>
      </c>
      <c r="C328" s="236">
        <v>6712020</v>
      </c>
      <c r="D328" s="237" t="s">
        <v>176</v>
      </c>
      <c r="E328" s="236" t="s">
        <v>106</v>
      </c>
      <c r="F328" s="238" t="s">
        <v>175</v>
      </c>
      <c r="G328" s="238" t="s">
        <v>129</v>
      </c>
      <c r="H328" s="240">
        <v>273</v>
      </c>
      <c r="I328" s="240"/>
      <c r="J328" s="240">
        <v>68</v>
      </c>
      <c r="K328" s="241">
        <v>37.9</v>
      </c>
      <c r="L328" s="240">
        <v>62</v>
      </c>
      <c r="M328" s="241">
        <v>43.83</v>
      </c>
      <c r="N328" s="240">
        <f t="shared" si="10"/>
        <v>130</v>
      </c>
      <c r="O328" s="241">
        <f t="shared" si="11"/>
        <v>81.72999999999999</v>
      </c>
    </row>
    <row r="329" spans="1:15" ht="33.75">
      <c r="A329" s="236">
        <v>5</v>
      </c>
      <c r="B329" s="237" t="s">
        <v>767</v>
      </c>
      <c r="C329" s="236">
        <v>9884915</v>
      </c>
      <c r="D329" s="237" t="s">
        <v>176</v>
      </c>
      <c r="E329" s="236" t="s">
        <v>106</v>
      </c>
      <c r="F329" s="238" t="s">
        <v>175</v>
      </c>
      <c r="G329" s="238" t="s">
        <v>129</v>
      </c>
      <c r="H329" s="240">
        <v>37</v>
      </c>
      <c r="I329" s="240"/>
      <c r="J329" s="240">
        <v>11</v>
      </c>
      <c r="K329" s="241">
        <v>11</v>
      </c>
      <c r="L329" s="240">
        <v>39</v>
      </c>
      <c r="M329" s="241">
        <v>6.5</v>
      </c>
      <c r="N329" s="240">
        <f t="shared" si="10"/>
        <v>50</v>
      </c>
      <c r="O329" s="241">
        <f t="shared" si="11"/>
        <v>17.5</v>
      </c>
    </row>
    <row r="330" spans="1:15" ht="45">
      <c r="A330" s="236">
        <v>5</v>
      </c>
      <c r="B330" s="237" t="s">
        <v>821</v>
      </c>
      <c r="C330" s="236">
        <v>4100257</v>
      </c>
      <c r="D330" s="237" t="s">
        <v>183</v>
      </c>
      <c r="E330" s="236" t="s">
        <v>106</v>
      </c>
      <c r="F330" s="238" t="s">
        <v>182</v>
      </c>
      <c r="G330" s="238" t="s">
        <v>44</v>
      </c>
      <c r="H330" s="240">
        <v>24</v>
      </c>
      <c r="I330" s="240"/>
      <c r="J330" s="240">
        <v>14</v>
      </c>
      <c r="K330" s="241">
        <v>14</v>
      </c>
      <c r="L330" s="240">
        <v>45</v>
      </c>
      <c r="M330" s="241">
        <v>8.86</v>
      </c>
      <c r="N330" s="240">
        <f t="shared" si="10"/>
        <v>59</v>
      </c>
      <c r="O330" s="241">
        <f t="shared" si="11"/>
        <v>22.86</v>
      </c>
    </row>
    <row r="331" spans="1:15" ht="33.75">
      <c r="A331" s="236">
        <v>5</v>
      </c>
      <c r="B331" s="237" t="s">
        <v>835</v>
      </c>
      <c r="C331" s="236">
        <v>8888297</v>
      </c>
      <c r="D331" s="237" t="s">
        <v>183</v>
      </c>
      <c r="E331" s="236" t="s">
        <v>106</v>
      </c>
      <c r="F331" s="238" t="s">
        <v>182</v>
      </c>
      <c r="G331" s="238" t="s">
        <v>591</v>
      </c>
      <c r="H331" s="240">
        <v>16</v>
      </c>
      <c r="I331" s="240"/>
      <c r="J331" s="240">
        <v>13</v>
      </c>
      <c r="K331" s="241">
        <v>6.63</v>
      </c>
      <c r="L331" s="240">
        <v>43</v>
      </c>
      <c r="M331" s="241">
        <v>3.87</v>
      </c>
      <c r="N331" s="240">
        <f t="shared" si="10"/>
        <v>56</v>
      </c>
      <c r="O331" s="241">
        <f t="shared" si="11"/>
        <v>10.5</v>
      </c>
    </row>
    <row r="332" spans="1:15" ht="67.5">
      <c r="A332" s="236">
        <v>5</v>
      </c>
      <c r="B332" s="237" t="s">
        <v>813</v>
      </c>
      <c r="C332" s="236">
        <v>3793014</v>
      </c>
      <c r="D332" s="237" t="s">
        <v>183</v>
      </c>
      <c r="E332" s="236" t="s">
        <v>106</v>
      </c>
      <c r="F332" s="238" t="s">
        <v>182</v>
      </c>
      <c r="G332" s="238" t="s">
        <v>841</v>
      </c>
      <c r="H332" s="240">
        <v>16</v>
      </c>
      <c r="I332" s="240"/>
      <c r="J332" s="240">
        <v>16</v>
      </c>
      <c r="K332" s="241">
        <v>9.6300000000000008</v>
      </c>
      <c r="L332" s="240">
        <v>43</v>
      </c>
      <c r="M332" s="241">
        <v>3.87</v>
      </c>
      <c r="N332" s="240">
        <f t="shared" si="10"/>
        <v>59</v>
      </c>
      <c r="O332" s="241">
        <f t="shared" si="11"/>
        <v>13.5</v>
      </c>
    </row>
    <row r="333" spans="1:15" ht="45">
      <c r="A333" s="236">
        <v>5</v>
      </c>
      <c r="B333" s="237" t="s">
        <v>767</v>
      </c>
      <c r="C333" s="236">
        <v>9300938</v>
      </c>
      <c r="D333" s="237" t="s">
        <v>183</v>
      </c>
      <c r="E333" s="236" t="s">
        <v>106</v>
      </c>
      <c r="F333" s="238" t="s">
        <v>182</v>
      </c>
      <c r="G333" s="238" t="s">
        <v>44</v>
      </c>
      <c r="H333" s="240">
        <v>19</v>
      </c>
      <c r="I333" s="240"/>
      <c r="J333" s="240">
        <v>9</v>
      </c>
      <c r="K333" s="241">
        <v>8.07</v>
      </c>
      <c r="L333" s="240">
        <v>46</v>
      </c>
      <c r="M333" s="241">
        <v>1.76</v>
      </c>
      <c r="N333" s="240">
        <f t="shared" si="10"/>
        <v>55</v>
      </c>
      <c r="O333" s="241">
        <f t="shared" si="11"/>
        <v>9.83</v>
      </c>
    </row>
    <row r="334" spans="1:15" ht="45">
      <c r="A334" s="231">
        <v>5</v>
      </c>
      <c r="B334" s="232" t="s">
        <v>1945</v>
      </c>
      <c r="C334" s="231">
        <v>9763724</v>
      </c>
      <c r="D334" s="232" t="s">
        <v>1957</v>
      </c>
      <c r="E334" s="231" t="s">
        <v>1211</v>
      </c>
      <c r="F334" s="233" t="s">
        <v>1955</v>
      </c>
      <c r="G334" s="233" t="s">
        <v>1956</v>
      </c>
      <c r="H334" s="234">
        <v>8</v>
      </c>
      <c r="I334" s="234"/>
      <c r="J334" s="234">
        <v>3</v>
      </c>
      <c r="K334" s="235">
        <v>2.6</v>
      </c>
      <c r="L334" s="234">
        <v>4</v>
      </c>
      <c r="M334" s="235">
        <v>1.06</v>
      </c>
      <c r="N334" s="240">
        <f t="shared" si="10"/>
        <v>7</v>
      </c>
      <c r="O334" s="241">
        <f t="shared" si="11"/>
        <v>3.66</v>
      </c>
    </row>
    <row r="335" spans="1:15" ht="56.25">
      <c r="A335" s="231">
        <v>5</v>
      </c>
      <c r="B335" s="232" t="s">
        <v>782</v>
      </c>
      <c r="C335" s="231">
        <v>1534371</v>
      </c>
      <c r="D335" s="232" t="s">
        <v>1744</v>
      </c>
      <c r="E335" s="231" t="s">
        <v>106</v>
      </c>
      <c r="F335" s="233" t="s">
        <v>490</v>
      </c>
      <c r="G335" s="233" t="s">
        <v>299</v>
      </c>
      <c r="H335" s="234">
        <v>60</v>
      </c>
      <c r="I335" s="234"/>
      <c r="J335" s="234">
        <v>10</v>
      </c>
      <c r="K335" s="235">
        <v>10</v>
      </c>
      <c r="L335" s="234">
        <v>8</v>
      </c>
      <c r="M335" s="235">
        <v>8</v>
      </c>
      <c r="N335" s="240">
        <f t="shared" si="10"/>
        <v>18</v>
      </c>
      <c r="O335" s="241">
        <f t="shared" si="11"/>
        <v>18</v>
      </c>
    </row>
    <row r="336" spans="1:15" ht="45">
      <c r="A336" s="231">
        <v>5</v>
      </c>
      <c r="B336" s="232" t="s">
        <v>1442</v>
      </c>
      <c r="C336" s="231">
        <v>8582685</v>
      </c>
      <c r="D336" s="232" t="s">
        <v>1762</v>
      </c>
      <c r="E336" s="231" t="s">
        <v>1761</v>
      </c>
      <c r="F336" s="233" t="s">
        <v>1195</v>
      </c>
      <c r="G336" s="233" t="s">
        <v>1216</v>
      </c>
      <c r="H336" s="234">
        <v>0</v>
      </c>
      <c r="I336" s="234">
        <v>2</v>
      </c>
      <c r="J336" s="234">
        <v>4</v>
      </c>
      <c r="K336" s="235">
        <v>2.9</v>
      </c>
      <c r="L336" s="234">
        <v>9</v>
      </c>
      <c r="M336" s="235">
        <v>1.73</v>
      </c>
      <c r="N336" s="240">
        <f t="shared" si="10"/>
        <v>13</v>
      </c>
      <c r="O336" s="241">
        <f t="shared" si="11"/>
        <v>4.63</v>
      </c>
    </row>
    <row r="337" spans="1:15" ht="45">
      <c r="A337" s="231">
        <v>5</v>
      </c>
      <c r="B337" s="232" t="s">
        <v>732</v>
      </c>
      <c r="C337" s="231">
        <v>8190994</v>
      </c>
      <c r="D337" s="232" t="s">
        <v>1767</v>
      </c>
      <c r="E337" s="231" t="s">
        <v>52</v>
      </c>
      <c r="F337" s="233" t="s">
        <v>1750</v>
      </c>
      <c r="G337" s="233" t="s">
        <v>153</v>
      </c>
      <c r="H337" s="234">
        <v>0</v>
      </c>
      <c r="I337" s="234">
        <v>2</v>
      </c>
      <c r="J337" s="234">
        <v>3</v>
      </c>
      <c r="K337" s="235">
        <v>2.5</v>
      </c>
      <c r="L337" s="234">
        <v>2</v>
      </c>
      <c r="M337" s="235">
        <v>0.25</v>
      </c>
      <c r="N337" s="240">
        <f t="shared" si="10"/>
        <v>5</v>
      </c>
      <c r="O337" s="241">
        <f t="shared" si="11"/>
        <v>2.75</v>
      </c>
    </row>
    <row r="338" spans="1:15" ht="45">
      <c r="A338" s="248">
        <v>5</v>
      </c>
      <c r="B338" s="249" t="s">
        <v>1484</v>
      </c>
      <c r="C338" s="248">
        <v>5231742</v>
      </c>
      <c r="D338" s="249" t="s">
        <v>2160</v>
      </c>
      <c r="E338" s="248" t="s">
        <v>52</v>
      </c>
      <c r="F338" s="250" t="s">
        <v>1391</v>
      </c>
      <c r="G338" s="250" t="s">
        <v>2166</v>
      </c>
      <c r="H338" s="251">
        <v>0</v>
      </c>
      <c r="I338" s="251">
        <v>0</v>
      </c>
      <c r="J338" s="251">
        <v>3</v>
      </c>
      <c r="K338" s="252">
        <v>1.5</v>
      </c>
      <c r="L338" s="251">
        <v>2</v>
      </c>
      <c r="M338" s="252">
        <v>2</v>
      </c>
      <c r="N338" s="240">
        <f t="shared" si="10"/>
        <v>5</v>
      </c>
      <c r="O338" s="241">
        <f t="shared" si="11"/>
        <v>3.5</v>
      </c>
    </row>
    <row r="339" spans="1:15" ht="45">
      <c r="A339" s="244">
        <v>5</v>
      </c>
      <c r="B339" s="247" t="s">
        <v>732</v>
      </c>
      <c r="C339" s="244">
        <v>1012725</v>
      </c>
      <c r="D339" s="247" t="s">
        <v>2160</v>
      </c>
      <c r="E339" s="244" t="s">
        <v>52</v>
      </c>
      <c r="F339" s="246" t="s">
        <v>1391</v>
      </c>
      <c r="G339" s="246" t="s">
        <v>2166</v>
      </c>
      <c r="H339" s="240">
        <v>0</v>
      </c>
      <c r="I339" s="240">
        <v>2</v>
      </c>
      <c r="J339" s="240">
        <v>6</v>
      </c>
      <c r="K339" s="241">
        <v>4.3</v>
      </c>
      <c r="L339" s="240">
        <v>4</v>
      </c>
      <c r="M339" s="241">
        <v>0.55000000000000004</v>
      </c>
      <c r="N339" s="240">
        <f t="shared" si="10"/>
        <v>10</v>
      </c>
      <c r="O339" s="241">
        <f t="shared" si="11"/>
        <v>4.8499999999999996</v>
      </c>
    </row>
    <row r="340" spans="1:15" ht="45">
      <c r="A340" s="244">
        <v>5</v>
      </c>
      <c r="B340" s="247" t="s">
        <v>732</v>
      </c>
      <c r="C340" s="244">
        <v>4704201</v>
      </c>
      <c r="D340" s="247" t="s">
        <v>2160</v>
      </c>
      <c r="E340" s="244" t="s">
        <v>52</v>
      </c>
      <c r="F340" s="246" t="s">
        <v>1391</v>
      </c>
      <c r="G340" s="246" t="s">
        <v>2399</v>
      </c>
      <c r="H340" s="240">
        <v>0</v>
      </c>
      <c r="I340" s="240">
        <v>3</v>
      </c>
      <c r="J340" s="240">
        <v>3</v>
      </c>
      <c r="K340" s="241">
        <v>2.1</v>
      </c>
      <c r="L340" s="240">
        <v>6</v>
      </c>
      <c r="M340" s="241">
        <v>1.26</v>
      </c>
      <c r="N340" s="240">
        <f t="shared" si="10"/>
        <v>9</v>
      </c>
      <c r="O340" s="241">
        <f t="shared" si="11"/>
        <v>3.3600000000000003</v>
      </c>
    </row>
    <row r="341" spans="1:15" ht="78.75">
      <c r="A341" s="244">
        <v>5</v>
      </c>
      <c r="B341" s="247" t="s">
        <v>1448</v>
      </c>
      <c r="C341" s="244">
        <v>1991853</v>
      </c>
      <c r="D341" s="247" t="s">
        <v>2160</v>
      </c>
      <c r="E341" s="244" t="s">
        <v>52</v>
      </c>
      <c r="F341" s="246" t="s">
        <v>2392</v>
      </c>
      <c r="G341" s="246" t="s">
        <v>1956</v>
      </c>
      <c r="H341" s="240">
        <v>0</v>
      </c>
      <c r="I341" s="240">
        <v>0</v>
      </c>
      <c r="J341" s="240">
        <v>6</v>
      </c>
      <c r="K341" s="241">
        <v>4</v>
      </c>
      <c r="L341" s="240">
        <v>4</v>
      </c>
      <c r="M341" s="241">
        <v>1.1499999999999999</v>
      </c>
      <c r="N341" s="240">
        <f t="shared" si="10"/>
        <v>10</v>
      </c>
      <c r="O341" s="241">
        <f t="shared" si="11"/>
        <v>5.15</v>
      </c>
    </row>
    <row r="342" spans="1:15" ht="45">
      <c r="A342" s="236">
        <v>5</v>
      </c>
      <c r="B342" s="237" t="s">
        <v>2405</v>
      </c>
      <c r="C342" s="236">
        <v>5683202</v>
      </c>
      <c r="D342" s="258" t="s">
        <v>2160</v>
      </c>
      <c r="E342" s="236" t="s">
        <v>29</v>
      </c>
      <c r="F342" s="250" t="s">
        <v>1391</v>
      </c>
      <c r="G342" s="250" t="s">
        <v>2406</v>
      </c>
      <c r="H342" s="234">
        <v>0</v>
      </c>
      <c r="I342" s="251">
        <v>4</v>
      </c>
      <c r="J342" s="240">
        <v>4</v>
      </c>
      <c r="K342" s="241">
        <v>2.15</v>
      </c>
      <c r="L342" s="240">
        <v>2</v>
      </c>
      <c r="M342" s="241">
        <v>0.5</v>
      </c>
      <c r="N342" s="240">
        <f t="shared" si="10"/>
        <v>6</v>
      </c>
      <c r="O342" s="241">
        <f t="shared" si="11"/>
        <v>2.65</v>
      </c>
    </row>
    <row r="343" spans="1:15" ht="146.25">
      <c r="A343" s="244">
        <v>5</v>
      </c>
      <c r="B343" s="247" t="s">
        <v>2387</v>
      </c>
      <c r="C343" s="244">
        <v>1508034</v>
      </c>
      <c r="D343" s="247" t="s">
        <v>2160</v>
      </c>
      <c r="E343" s="244" t="s">
        <v>29</v>
      </c>
      <c r="F343" s="246" t="s">
        <v>2115</v>
      </c>
      <c r="G343" s="246" t="s">
        <v>1735</v>
      </c>
      <c r="H343" s="240">
        <v>0</v>
      </c>
      <c r="I343" s="240">
        <v>1</v>
      </c>
      <c r="J343" s="240">
        <v>7</v>
      </c>
      <c r="K343" s="241">
        <v>4.5</v>
      </c>
      <c r="L343" s="240">
        <v>4</v>
      </c>
      <c r="M343" s="241">
        <v>1.3</v>
      </c>
      <c r="N343" s="240">
        <f t="shared" si="10"/>
        <v>11</v>
      </c>
      <c r="O343" s="241">
        <f t="shared" si="11"/>
        <v>5.8</v>
      </c>
    </row>
    <row r="344" spans="1:15" ht="45">
      <c r="A344" s="231">
        <v>5</v>
      </c>
      <c r="B344" s="232" t="s">
        <v>1945</v>
      </c>
      <c r="C344" s="231">
        <v>6455949</v>
      </c>
      <c r="D344" s="232" t="s">
        <v>1774</v>
      </c>
      <c r="E344" s="231" t="s">
        <v>29</v>
      </c>
      <c r="F344" s="233" t="s">
        <v>1750</v>
      </c>
      <c r="G344" s="233" t="s">
        <v>160</v>
      </c>
      <c r="H344" s="234">
        <v>10</v>
      </c>
      <c r="I344" s="234"/>
      <c r="J344" s="234">
        <v>3</v>
      </c>
      <c r="K344" s="235">
        <v>2.25</v>
      </c>
      <c r="L344" s="234">
        <v>3</v>
      </c>
      <c r="M344" s="235">
        <v>0.87</v>
      </c>
      <c r="N344" s="240">
        <f t="shared" si="10"/>
        <v>6</v>
      </c>
      <c r="O344" s="241">
        <f t="shared" si="11"/>
        <v>3.12</v>
      </c>
    </row>
    <row r="345" spans="1:15" ht="56.25">
      <c r="A345" s="248">
        <v>5</v>
      </c>
      <c r="B345" s="249" t="s">
        <v>1490</v>
      </c>
      <c r="C345" s="248">
        <v>4586391</v>
      </c>
      <c r="D345" s="249" t="s">
        <v>1217</v>
      </c>
      <c r="E345" s="248" t="s">
        <v>29</v>
      </c>
      <c r="F345" s="250" t="s">
        <v>152</v>
      </c>
      <c r="G345" s="250" t="s">
        <v>93</v>
      </c>
      <c r="H345" s="251">
        <v>0</v>
      </c>
      <c r="I345" s="251">
        <v>2</v>
      </c>
      <c r="J345" s="251">
        <v>3</v>
      </c>
      <c r="K345" s="252">
        <v>3</v>
      </c>
      <c r="L345" s="251">
        <v>1</v>
      </c>
      <c r="M345" s="252">
        <v>0.3</v>
      </c>
      <c r="N345" s="240">
        <f t="shared" si="10"/>
        <v>4</v>
      </c>
      <c r="O345" s="241">
        <f t="shared" si="11"/>
        <v>3.3</v>
      </c>
    </row>
    <row r="346" spans="1:15" ht="213.75">
      <c r="A346" s="231">
        <v>5</v>
      </c>
      <c r="B346" s="232" t="s">
        <v>743</v>
      </c>
      <c r="C346" s="231">
        <v>3991178</v>
      </c>
      <c r="D346" s="232" t="s">
        <v>1217</v>
      </c>
      <c r="E346" s="231" t="s">
        <v>29</v>
      </c>
      <c r="F346" s="233" t="s">
        <v>53</v>
      </c>
      <c r="G346" s="233" t="s">
        <v>33</v>
      </c>
      <c r="H346" s="234">
        <v>0</v>
      </c>
      <c r="I346" s="234">
        <v>2</v>
      </c>
      <c r="J346" s="234">
        <v>1</v>
      </c>
      <c r="K346" s="235">
        <v>0.25</v>
      </c>
      <c r="L346" s="234">
        <v>3</v>
      </c>
      <c r="M346" s="235">
        <v>1.5</v>
      </c>
      <c r="N346" s="240">
        <f t="shared" si="10"/>
        <v>4</v>
      </c>
      <c r="O346" s="241">
        <f t="shared" si="11"/>
        <v>1.75</v>
      </c>
    </row>
    <row r="347" spans="1:15" ht="90">
      <c r="A347" s="248">
        <v>5</v>
      </c>
      <c r="B347" s="249" t="s">
        <v>1469</v>
      </c>
      <c r="C347" s="248">
        <v>1988848</v>
      </c>
      <c r="D347" s="249" t="s">
        <v>1217</v>
      </c>
      <c r="E347" s="248" t="s">
        <v>29</v>
      </c>
      <c r="F347" s="250" t="s">
        <v>1470</v>
      </c>
      <c r="G347" s="250" t="s">
        <v>93</v>
      </c>
      <c r="H347" s="234">
        <v>0</v>
      </c>
      <c r="I347" s="251">
        <v>5</v>
      </c>
      <c r="J347" s="251">
        <v>6</v>
      </c>
      <c r="K347" s="252">
        <v>5.0999999999999996</v>
      </c>
      <c r="L347" s="251">
        <v>6</v>
      </c>
      <c r="M347" s="252">
        <v>0.97</v>
      </c>
      <c r="N347" s="240">
        <f t="shared" si="10"/>
        <v>12</v>
      </c>
      <c r="O347" s="241">
        <f t="shared" si="11"/>
        <v>6.0699999999999994</v>
      </c>
    </row>
    <row r="348" spans="1:15" ht="56.25">
      <c r="A348" s="236">
        <v>5</v>
      </c>
      <c r="B348" s="237" t="s">
        <v>787</v>
      </c>
      <c r="C348" s="236">
        <v>3441974</v>
      </c>
      <c r="D348" s="237" t="s">
        <v>1217</v>
      </c>
      <c r="E348" s="236" t="s">
        <v>29</v>
      </c>
      <c r="F348" s="238" t="s">
        <v>411</v>
      </c>
      <c r="G348" s="238" t="s">
        <v>93</v>
      </c>
      <c r="H348" s="240" t="s">
        <v>1196</v>
      </c>
      <c r="I348" s="240">
        <v>1</v>
      </c>
      <c r="J348" s="240">
        <v>1</v>
      </c>
      <c r="K348" s="241">
        <v>1</v>
      </c>
      <c r="L348" s="240">
        <v>1</v>
      </c>
      <c r="M348" s="241">
        <v>0.1</v>
      </c>
      <c r="N348" s="240">
        <f t="shared" si="10"/>
        <v>2</v>
      </c>
      <c r="O348" s="241">
        <f t="shared" si="11"/>
        <v>1.1000000000000001</v>
      </c>
    </row>
    <row r="349" spans="1:15" ht="123.75">
      <c r="A349" s="248">
        <v>5</v>
      </c>
      <c r="B349" s="249" t="s">
        <v>1484</v>
      </c>
      <c r="C349" s="248">
        <v>2703147</v>
      </c>
      <c r="D349" s="249" t="s">
        <v>1217</v>
      </c>
      <c r="E349" s="248" t="s">
        <v>52</v>
      </c>
      <c r="F349" s="250" t="s">
        <v>1485</v>
      </c>
      <c r="G349" s="250" t="s">
        <v>153</v>
      </c>
      <c r="H349" s="234">
        <v>0</v>
      </c>
      <c r="I349" s="251">
        <v>2</v>
      </c>
      <c r="J349" s="251">
        <v>4</v>
      </c>
      <c r="K349" s="252">
        <v>2</v>
      </c>
      <c r="L349" s="251">
        <v>2</v>
      </c>
      <c r="M349" s="252">
        <v>2</v>
      </c>
      <c r="N349" s="240">
        <f t="shared" si="10"/>
        <v>6</v>
      </c>
      <c r="O349" s="241">
        <f t="shared" si="11"/>
        <v>4</v>
      </c>
    </row>
    <row r="350" spans="1:15" ht="202.5">
      <c r="A350" s="248">
        <v>5</v>
      </c>
      <c r="B350" s="249" t="s">
        <v>1476</v>
      </c>
      <c r="C350" s="248">
        <v>6305505</v>
      </c>
      <c r="D350" s="249" t="s">
        <v>1217</v>
      </c>
      <c r="E350" s="248" t="s">
        <v>29</v>
      </c>
      <c r="F350" s="250" t="s">
        <v>1477</v>
      </c>
      <c r="G350" s="250" t="s">
        <v>194</v>
      </c>
      <c r="H350" s="234">
        <v>0</v>
      </c>
      <c r="I350" s="251">
        <v>2</v>
      </c>
      <c r="J350" s="251">
        <v>1.5</v>
      </c>
      <c r="K350" s="252">
        <v>1.3</v>
      </c>
      <c r="L350" s="251">
        <v>36</v>
      </c>
      <c r="M350" s="252">
        <v>0.56999999999999995</v>
      </c>
      <c r="N350" s="240">
        <f t="shared" si="10"/>
        <v>37.5</v>
      </c>
      <c r="O350" s="241">
        <f t="shared" si="11"/>
        <v>1.87</v>
      </c>
    </row>
    <row r="351" spans="1:15" ht="78.75">
      <c r="A351" s="248">
        <v>5</v>
      </c>
      <c r="B351" s="249" t="s">
        <v>1442</v>
      </c>
      <c r="C351" s="248">
        <v>4641267</v>
      </c>
      <c r="D351" s="249" t="s">
        <v>1217</v>
      </c>
      <c r="E351" s="265" t="s">
        <v>52</v>
      </c>
      <c r="F351" s="250" t="s">
        <v>1443</v>
      </c>
      <c r="G351" s="250" t="s">
        <v>1203</v>
      </c>
      <c r="H351" s="234">
        <v>0</v>
      </c>
      <c r="I351" s="251">
        <v>1</v>
      </c>
      <c r="J351" s="251">
        <v>6</v>
      </c>
      <c r="K351" s="252">
        <v>1.68</v>
      </c>
      <c r="L351" s="251">
        <v>3</v>
      </c>
      <c r="M351" s="252">
        <v>0.43</v>
      </c>
      <c r="N351" s="240">
        <f t="shared" si="10"/>
        <v>9</v>
      </c>
      <c r="O351" s="241">
        <f t="shared" si="11"/>
        <v>2.11</v>
      </c>
    </row>
    <row r="352" spans="1:15" ht="24">
      <c r="A352" s="271">
        <v>5</v>
      </c>
      <c r="B352" s="272" t="s">
        <v>1442</v>
      </c>
      <c r="C352" s="248">
        <v>6384214</v>
      </c>
      <c r="D352" s="260" t="s">
        <v>1217</v>
      </c>
      <c r="E352" s="265" t="s">
        <v>52</v>
      </c>
      <c r="F352" s="250" t="s">
        <v>2680</v>
      </c>
      <c r="G352" s="250" t="s">
        <v>2681</v>
      </c>
      <c r="H352" s="234">
        <v>0</v>
      </c>
      <c r="I352" s="234">
        <v>20</v>
      </c>
      <c r="J352" s="234">
        <v>6</v>
      </c>
      <c r="K352" s="235">
        <v>3.125</v>
      </c>
      <c r="L352" s="234">
        <v>3</v>
      </c>
      <c r="M352" s="235">
        <v>0.6</v>
      </c>
      <c r="N352" s="240">
        <f t="shared" si="10"/>
        <v>9</v>
      </c>
      <c r="O352" s="241">
        <f t="shared" si="11"/>
        <v>3.7250000000000001</v>
      </c>
    </row>
    <row r="353" spans="1:15" ht="123.75">
      <c r="A353" s="248">
        <v>5</v>
      </c>
      <c r="B353" s="249" t="s">
        <v>732</v>
      </c>
      <c r="C353" s="248">
        <v>3231993</v>
      </c>
      <c r="D353" s="249" t="s">
        <v>1217</v>
      </c>
      <c r="E353" s="248" t="s">
        <v>29</v>
      </c>
      <c r="F353" s="250" t="s">
        <v>1454</v>
      </c>
      <c r="G353" s="250" t="s">
        <v>153</v>
      </c>
      <c r="H353" s="234">
        <v>0</v>
      </c>
      <c r="I353" s="251">
        <v>2</v>
      </c>
      <c r="J353" s="251">
        <v>3</v>
      </c>
      <c r="K353" s="252">
        <v>2</v>
      </c>
      <c r="L353" s="251">
        <v>4</v>
      </c>
      <c r="M353" s="252">
        <v>0.4</v>
      </c>
      <c r="N353" s="240">
        <f t="shared" si="10"/>
        <v>7</v>
      </c>
      <c r="O353" s="241">
        <f t="shared" si="11"/>
        <v>2.4</v>
      </c>
    </row>
    <row r="354" spans="1:15" ht="67.5">
      <c r="A354" s="248">
        <v>5</v>
      </c>
      <c r="B354" s="249" t="s">
        <v>732</v>
      </c>
      <c r="C354" s="248">
        <v>3475445</v>
      </c>
      <c r="D354" s="249" t="s">
        <v>1217</v>
      </c>
      <c r="E354" s="248" t="s">
        <v>29</v>
      </c>
      <c r="F354" s="250" t="s">
        <v>1495</v>
      </c>
      <c r="G354" s="250" t="s">
        <v>153</v>
      </c>
      <c r="H354" s="234">
        <v>0</v>
      </c>
      <c r="I354" s="251">
        <v>2</v>
      </c>
      <c r="J354" s="251">
        <v>3</v>
      </c>
      <c r="K354" s="252">
        <v>2.5</v>
      </c>
      <c r="L354" s="251">
        <v>2</v>
      </c>
      <c r="M354" s="252">
        <v>0.25</v>
      </c>
      <c r="N354" s="240">
        <f t="shared" si="10"/>
        <v>5</v>
      </c>
      <c r="O354" s="241">
        <f t="shared" si="11"/>
        <v>2.75</v>
      </c>
    </row>
    <row r="355" spans="1:15" ht="146.25">
      <c r="A355" s="253">
        <v>5</v>
      </c>
      <c r="B355" s="254" t="s">
        <v>732</v>
      </c>
      <c r="C355" s="273">
        <v>5778636</v>
      </c>
      <c r="D355" s="254" t="s">
        <v>1217</v>
      </c>
      <c r="E355" s="253" t="s">
        <v>29</v>
      </c>
      <c r="F355" s="255" t="s">
        <v>1458</v>
      </c>
      <c r="G355" s="255" t="s">
        <v>153</v>
      </c>
      <c r="H355" s="234">
        <v>0</v>
      </c>
      <c r="I355" s="251">
        <v>1</v>
      </c>
      <c r="J355" s="251">
        <v>3</v>
      </c>
      <c r="K355" s="252">
        <v>1.5</v>
      </c>
      <c r="L355" s="251">
        <v>3</v>
      </c>
      <c r="M355" s="252">
        <v>0.45</v>
      </c>
      <c r="N355" s="240">
        <f t="shared" si="10"/>
        <v>6</v>
      </c>
      <c r="O355" s="241">
        <f t="shared" si="11"/>
        <v>1.95</v>
      </c>
    </row>
    <row r="356" spans="1:15" ht="112.5">
      <c r="A356" s="248">
        <v>5</v>
      </c>
      <c r="B356" s="249" t="s">
        <v>1448</v>
      </c>
      <c r="C356" s="248">
        <v>2597207</v>
      </c>
      <c r="D356" s="249" t="s">
        <v>1217</v>
      </c>
      <c r="E356" s="248" t="s">
        <v>29</v>
      </c>
      <c r="F356" s="250" t="s">
        <v>1449</v>
      </c>
      <c r="G356" s="250" t="s">
        <v>153</v>
      </c>
      <c r="H356" s="234">
        <v>0</v>
      </c>
      <c r="I356" s="251">
        <v>3</v>
      </c>
      <c r="J356" s="251">
        <v>4</v>
      </c>
      <c r="K356" s="252">
        <v>1.5</v>
      </c>
      <c r="L356" s="251">
        <v>3</v>
      </c>
      <c r="M356" s="252">
        <v>0.45</v>
      </c>
      <c r="N356" s="240">
        <f t="shared" si="10"/>
        <v>7</v>
      </c>
      <c r="O356" s="241">
        <f t="shared" si="11"/>
        <v>1.95</v>
      </c>
    </row>
    <row r="357" spans="1:15" ht="45">
      <c r="A357" s="244">
        <v>5</v>
      </c>
      <c r="B357" s="247" t="s">
        <v>1197</v>
      </c>
      <c r="C357" s="244">
        <v>3454712</v>
      </c>
      <c r="D357" s="247" t="s">
        <v>1217</v>
      </c>
      <c r="E357" s="244" t="s">
        <v>52</v>
      </c>
      <c r="F357" s="246" t="s">
        <v>1198</v>
      </c>
      <c r="G357" s="246" t="s">
        <v>44</v>
      </c>
      <c r="H357" s="240">
        <v>0</v>
      </c>
      <c r="I357" s="240">
        <v>2</v>
      </c>
      <c r="J357" s="240">
        <v>3</v>
      </c>
      <c r="K357" s="241">
        <v>0.5</v>
      </c>
      <c r="L357" s="240">
        <v>1</v>
      </c>
      <c r="M357" s="241">
        <v>0.1</v>
      </c>
      <c r="N357" s="240">
        <f t="shared" si="10"/>
        <v>4</v>
      </c>
      <c r="O357" s="241">
        <f t="shared" si="11"/>
        <v>0.6</v>
      </c>
    </row>
    <row r="358" spans="1:15" ht="56.25">
      <c r="A358" s="236">
        <v>5</v>
      </c>
      <c r="B358" s="237" t="s">
        <v>782</v>
      </c>
      <c r="C358" s="236">
        <v>8221160</v>
      </c>
      <c r="D358" s="237" t="s">
        <v>108</v>
      </c>
      <c r="E358" s="236" t="s">
        <v>29</v>
      </c>
      <c r="F358" s="238" t="s">
        <v>490</v>
      </c>
      <c r="G358" s="238" t="s">
        <v>299</v>
      </c>
      <c r="H358" s="240">
        <v>2</v>
      </c>
      <c r="I358" s="240">
        <v>2</v>
      </c>
      <c r="J358" s="240">
        <v>3</v>
      </c>
      <c r="K358" s="241">
        <v>0.9</v>
      </c>
      <c r="L358" s="240">
        <v>6</v>
      </c>
      <c r="M358" s="241">
        <v>1.49</v>
      </c>
      <c r="N358" s="240">
        <f t="shared" si="10"/>
        <v>9</v>
      </c>
      <c r="O358" s="241">
        <f t="shared" si="11"/>
        <v>2.39</v>
      </c>
    </row>
    <row r="359" spans="1:15" ht="56.25">
      <c r="A359" s="236">
        <v>5</v>
      </c>
      <c r="B359" s="237" t="s">
        <v>782</v>
      </c>
      <c r="C359" s="236">
        <v>8221160</v>
      </c>
      <c r="D359" s="237" t="s">
        <v>108</v>
      </c>
      <c r="E359" s="236" t="s">
        <v>106</v>
      </c>
      <c r="F359" s="238" t="s">
        <v>490</v>
      </c>
      <c r="G359" s="238" t="s">
        <v>299</v>
      </c>
      <c r="H359" s="240">
        <v>5</v>
      </c>
      <c r="I359" s="240"/>
      <c r="J359" s="240">
        <v>7</v>
      </c>
      <c r="K359" s="241">
        <v>1.65</v>
      </c>
      <c r="L359" s="240">
        <v>7</v>
      </c>
      <c r="M359" s="241">
        <v>1.49</v>
      </c>
      <c r="N359" s="240">
        <f t="shared" si="10"/>
        <v>14</v>
      </c>
      <c r="O359" s="241">
        <f t="shared" si="11"/>
        <v>3.1399999999999997</v>
      </c>
    </row>
    <row r="360" spans="1:15" ht="56.25">
      <c r="A360" s="236">
        <v>5</v>
      </c>
      <c r="B360" s="237" t="s">
        <v>787</v>
      </c>
      <c r="C360" s="236">
        <v>4743378</v>
      </c>
      <c r="D360" s="237" t="s">
        <v>2119</v>
      </c>
      <c r="E360" s="236" t="s">
        <v>106</v>
      </c>
      <c r="F360" s="238" t="s">
        <v>786</v>
      </c>
      <c r="G360" s="238" t="s">
        <v>93</v>
      </c>
      <c r="H360" s="240">
        <v>10</v>
      </c>
      <c r="I360" s="240"/>
      <c r="J360" s="240">
        <f>15-6</f>
        <v>9</v>
      </c>
      <c r="K360" s="241">
        <f>8.3-4</f>
        <v>4.3000000000000007</v>
      </c>
      <c r="L360" s="240">
        <v>9</v>
      </c>
      <c r="M360" s="241">
        <v>7.5</v>
      </c>
      <c r="N360" s="240">
        <f t="shared" si="10"/>
        <v>18</v>
      </c>
      <c r="O360" s="241">
        <f t="shared" si="11"/>
        <v>11.8</v>
      </c>
    </row>
    <row r="361" spans="1:15" ht="213.75">
      <c r="A361" s="231">
        <v>5</v>
      </c>
      <c r="B361" s="232" t="s">
        <v>742</v>
      </c>
      <c r="C361" s="231">
        <v>1532609</v>
      </c>
      <c r="D361" s="232" t="s">
        <v>34</v>
      </c>
      <c r="E361" s="231" t="s">
        <v>31</v>
      </c>
      <c r="F361" s="233" t="s">
        <v>53</v>
      </c>
      <c r="G361" s="233" t="s">
        <v>33</v>
      </c>
      <c r="H361" s="234">
        <v>0</v>
      </c>
      <c r="I361" s="234">
        <v>7</v>
      </c>
      <c r="J361" s="234">
        <v>7</v>
      </c>
      <c r="K361" s="235">
        <v>5.25</v>
      </c>
      <c r="L361" s="234">
        <v>3</v>
      </c>
      <c r="M361" s="235">
        <v>1.5</v>
      </c>
      <c r="N361" s="240">
        <f t="shared" si="10"/>
        <v>10</v>
      </c>
      <c r="O361" s="241">
        <f t="shared" si="11"/>
        <v>6.75</v>
      </c>
    </row>
    <row r="362" spans="1:15" ht="112.5">
      <c r="A362" s="236">
        <v>5</v>
      </c>
      <c r="B362" s="237" t="s">
        <v>2752</v>
      </c>
      <c r="C362" s="236">
        <v>4076320</v>
      </c>
      <c r="D362" s="237" t="s">
        <v>34</v>
      </c>
      <c r="E362" s="236" t="s">
        <v>31</v>
      </c>
      <c r="F362" s="238" t="s">
        <v>859</v>
      </c>
      <c r="G362" s="238" t="s">
        <v>194</v>
      </c>
      <c r="H362" s="234">
        <v>0</v>
      </c>
      <c r="I362" s="234">
        <v>4</v>
      </c>
      <c r="J362" s="234">
        <v>6</v>
      </c>
      <c r="K362" s="235">
        <v>1.5</v>
      </c>
      <c r="L362" s="234">
        <v>2</v>
      </c>
      <c r="M362" s="235">
        <v>0.02</v>
      </c>
      <c r="N362" s="240">
        <f t="shared" si="10"/>
        <v>8</v>
      </c>
      <c r="O362" s="241">
        <f t="shared" si="11"/>
        <v>1.52</v>
      </c>
    </row>
    <row r="363" spans="1:15" ht="78.75">
      <c r="A363" s="236">
        <v>5</v>
      </c>
      <c r="B363" s="237" t="s">
        <v>732</v>
      </c>
      <c r="C363" s="236">
        <v>7323829</v>
      </c>
      <c r="D363" s="237" t="s">
        <v>34</v>
      </c>
      <c r="E363" s="236" t="s">
        <v>31</v>
      </c>
      <c r="F363" s="238" t="s">
        <v>733</v>
      </c>
      <c r="G363" s="238" t="s">
        <v>93</v>
      </c>
      <c r="H363" s="240">
        <v>0</v>
      </c>
      <c r="I363" s="240">
        <v>4</v>
      </c>
      <c r="J363" s="240">
        <v>5</v>
      </c>
      <c r="K363" s="241">
        <v>4.1500000000000004</v>
      </c>
      <c r="L363" s="240">
        <v>10</v>
      </c>
      <c r="M363" s="241">
        <v>0.85</v>
      </c>
      <c r="N363" s="240">
        <f t="shared" si="10"/>
        <v>15</v>
      </c>
      <c r="O363" s="241">
        <f t="shared" si="11"/>
        <v>5</v>
      </c>
    </row>
    <row r="364" spans="1:15" ht="67.5">
      <c r="A364" s="236">
        <v>5</v>
      </c>
      <c r="B364" s="237" t="s">
        <v>748</v>
      </c>
      <c r="C364" s="236">
        <v>6426990</v>
      </c>
      <c r="D364" s="237" t="s">
        <v>45</v>
      </c>
      <c r="E364" s="236" t="s">
        <v>31</v>
      </c>
      <c r="F364" s="238" t="s">
        <v>749</v>
      </c>
      <c r="G364" s="238" t="s">
        <v>44</v>
      </c>
      <c r="H364" s="239">
        <v>0</v>
      </c>
      <c r="I364" s="239">
        <v>5</v>
      </c>
      <c r="J364" s="240">
        <v>5</v>
      </c>
      <c r="K364" s="241">
        <v>4.0999999999999996</v>
      </c>
      <c r="L364" s="240">
        <v>4</v>
      </c>
      <c r="M364" s="241">
        <v>0.3</v>
      </c>
      <c r="N364" s="240">
        <f t="shared" si="10"/>
        <v>9</v>
      </c>
      <c r="O364" s="241">
        <f t="shared" si="11"/>
        <v>4.3999999999999995</v>
      </c>
    </row>
    <row r="365" spans="1:15" ht="45">
      <c r="A365" s="236">
        <v>5</v>
      </c>
      <c r="B365" s="237" t="s">
        <v>755</v>
      </c>
      <c r="C365" s="236">
        <v>5215780</v>
      </c>
      <c r="D365" s="237" t="s">
        <v>45</v>
      </c>
      <c r="E365" s="236" t="s">
        <v>31</v>
      </c>
      <c r="F365" s="238" t="s">
        <v>411</v>
      </c>
      <c r="G365" s="238" t="s">
        <v>44</v>
      </c>
      <c r="H365" s="239">
        <v>0</v>
      </c>
      <c r="I365" s="239">
        <v>3</v>
      </c>
      <c r="J365" s="240">
        <v>6</v>
      </c>
      <c r="K365" s="241">
        <v>5.25</v>
      </c>
      <c r="L365" s="240">
        <v>1</v>
      </c>
      <c r="M365" s="241">
        <v>0.25</v>
      </c>
      <c r="N365" s="240">
        <f t="shared" si="10"/>
        <v>7</v>
      </c>
      <c r="O365" s="241">
        <f t="shared" si="11"/>
        <v>5.5</v>
      </c>
    </row>
    <row r="366" spans="1:15" ht="123.75">
      <c r="A366" s="236">
        <v>5</v>
      </c>
      <c r="B366" s="237" t="s">
        <v>761</v>
      </c>
      <c r="C366" s="236">
        <v>4771324</v>
      </c>
      <c r="D366" s="237" t="s">
        <v>45</v>
      </c>
      <c r="E366" s="236" t="s">
        <v>31</v>
      </c>
      <c r="F366" s="238" t="s">
        <v>762</v>
      </c>
      <c r="G366" s="238" t="s">
        <v>33</v>
      </c>
      <c r="H366" s="239">
        <v>0</v>
      </c>
      <c r="I366" s="239">
        <v>6</v>
      </c>
      <c r="J366" s="240">
        <v>8</v>
      </c>
      <c r="K366" s="241">
        <v>8</v>
      </c>
      <c r="L366" s="240">
        <v>1</v>
      </c>
      <c r="M366" s="241">
        <v>0.25</v>
      </c>
      <c r="N366" s="240">
        <f t="shared" si="10"/>
        <v>9</v>
      </c>
      <c r="O366" s="241">
        <f t="shared" si="11"/>
        <v>8.25</v>
      </c>
    </row>
    <row r="367" spans="1:15" ht="56.25">
      <c r="A367" s="236">
        <v>5</v>
      </c>
      <c r="B367" s="237" t="s">
        <v>767</v>
      </c>
      <c r="C367" s="236">
        <v>1853582</v>
      </c>
      <c r="D367" s="237" t="s">
        <v>45</v>
      </c>
      <c r="E367" s="236" t="s">
        <v>31</v>
      </c>
      <c r="F367" s="238" t="s">
        <v>375</v>
      </c>
      <c r="G367" s="238" t="s">
        <v>44</v>
      </c>
      <c r="H367" s="239">
        <v>0</v>
      </c>
      <c r="I367" s="239">
        <v>24</v>
      </c>
      <c r="J367" s="240">
        <v>16</v>
      </c>
      <c r="K367" s="241">
        <v>16</v>
      </c>
      <c r="L367" s="240">
        <v>36</v>
      </c>
      <c r="M367" s="241">
        <v>5.47</v>
      </c>
      <c r="N367" s="240">
        <f t="shared" si="10"/>
        <v>52</v>
      </c>
      <c r="O367" s="241">
        <f t="shared" si="11"/>
        <v>21.47</v>
      </c>
    </row>
    <row r="368" spans="1:15" ht="157.5">
      <c r="A368" s="236">
        <v>5</v>
      </c>
      <c r="B368" s="237" t="s">
        <v>732</v>
      </c>
      <c r="C368" s="236">
        <v>5798742</v>
      </c>
      <c r="D368" s="237" t="s">
        <v>45</v>
      </c>
      <c r="E368" s="236" t="s">
        <v>31</v>
      </c>
      <c r="F368" s="238" t="s">
        <v>773</v>
      </c>
      <c r="G368" s="238" t="s">
        <v>194</v>
      </c>
      <c r="H368" s="239">
        <v>0</v>
      </c>
      <c r="I368" s="239">
        <v>7</v>
      </c>
      <c r="J368" s="240">
        <v>8</v>
      </c>
      <c r="K368" s="241">
        <v>7.15</v>
      </c>
      <c r="L368" s="240">
        <v>10</v>
      </c>
      <c r="M368" s="241">
        <v>1.1499999999999999</v>
      </c>
      <c r="N368" s="240">
        <f t="shared" si="10"/>
        <v>18</v>
      </c>
      <c r="O368" s="241">
        <f t="shared" si="11"/>
        <v>8.3000000000000007</v>
      </c>
    </row>
    <row r="369" spans="1:15" ht="45">
      <c r="A369" s="244">
        <v>5</v>
      </c>
      <c r="B369" s="247" t="s">
        <v>776</v>
      </c>
      <c r="C369" s="244">
        <v>2026889</v>
      </c>
      <c r="D369" s="247" t="s">
        <v>45</v>
      </c>
      <c r="E369" s="244" t="s">
        <v>31</v>
      </c>
      <c r="F369" s="246" t="s">
        <v>481</v>
      </c>
      <c r="G369" s="246" t="s">
        <v>390</v>
      </c>
      <c r="H369" s="240">
        <v>0</v>
      </c>
      <c r="I369" s="240">
        <v>5</v>
      </c>
      <c r="J369" s="240">
        <v>6</v>
      </c>
      <c r="K369" s="241">
        <v>2.0499999999999998</v>
      </c>
      <c r="L369" s="240">
        <v>0</v>
      </c>
      <c r="M369" s="241">
        <v>0</v>
      </c>
      <c r="N369" s="240">
        <f t="shared" si="10"/>
        <v>6</v>
      </c>
      <c r="O369" s="241">
        <f t="shared" si="11"/>
        <v>2.0499999999999998</v>
      </c>
    </row>
    <row r="370" spans="1:15" ht="45">
      <c r="A370" s="248">
        <v>5</v>
      </c>
      <c r="B370" s="249" t="s">
        <v>1442</v>
      </c>
      <c r="C370" s="248">
        <v>1916764</v>
      </c>
      <c r="D370" s="249" t="s">
        <v>1257</v>
      </c>
      <c r="E370" s="248" t="s">
        <v>29</v>
      </c>
      <c r="F370" s="250" t="s">
        <v>1195</v>
      </c>
      <c r="G370" s="250" t="s">
        <v>1216</v>
      </c>
      <c r="H370" s="234">
        <v>0</v>
      </c>
      <c r="I370" s="251">
        <v>2</v>
      </c>
      <c r="J370" s="251">
        <v>2</v>
      </c>
      <c r="K370" s="252">
        <v>0.9</v>
      </c>
      <c r="L370" s="251">
        <v>4</v>
      </c>
      <c r="M370" s="252">
        <v>0.75</v>
      </c>
      <c r="N370" s="240">
        <f t="shared" si="10"/>
        <v>6</v>
      </c>
      <c r="O370" s="241">
        <f t="shared" si="11"/>
        <v>1.65</v>
      </c>
    </row>
    <row r="371" spans="1:15" ht="36">
      <c r="A371" s="231">
        <v>5</v>
      </c>
      <c r="B371" s="232" t="s">
        <v>1469</v>
      </c>
      <c r="C371" s="231">
        <v>2013307</v>
      </c>
      <c r="D371" s="232" t="s">
        <v>2176</v>
      </c>
      <c r="E371" s="231" t="s">
        <v>52</v>
      </c>
      <c r="F371" s="233" t="s">
        <v>2039</v>
      </c>
      <c r="G371" s="233"/>
      <c r="H371" s="234">
        <v>0</v>
      </c>
      <c r="I371" s="234">
        <v>5</v>
      </c>
      <c r="J371" s="234">
        <f>1+4</f>
        <v>5</v>
      </c>
      <c r="K371" s="235">
        <f>0.225+3.775</f>
        <v>4</v>
      </c>
      <c r="L371" s="234">
        <v>6</v>
      </c>
      <c r="M371" s="235">
        <v>0.81</v>
      </c>
      <c r="N371" s="240">
        <f t="shared" si="10"/>
        <v>11</v>
      </c>
      <c r="O371" s="241">
        <f t="shared" si="11"/>
        <v>4.8100000000000005</v>
      </c>
    </row>
    <row r="372" spans="1:15" ht="123.75">
      <c r="A372" s="244">
        <v>5</v>
      </c>
      <c r="B372" s="247" t="s">
        <v>1293</v>
      </c>
      <c r="C372" s="244">
        <v>1559103</v>
      </c>
      <c r="D372" s="247" t="s">
        <v>2176</v>
      </c>
      <c r="E372" s="244" t="s">
        <v>52</v>
      </c>
      <c r="F372" s="246" t="s">
        <v>2245</v>
      </c>
      <c r="G372" s="246" t="s">
        <v>1794</v>
      </c>
      <c r="H372" s="240">
        <v>0</v>
      </c>
      <c r="I372" s="240">
        <v>6</v>
      </c>
      <c r="J372" s="240">
        <v>2</v>
      </c>
      <c r="K372" s="241">
        <v>2</v>
      </c>
      <c r="L372" s="240">
        <v>1</v>
      </c>
      <c r="M372" s="241">
        <v>0.5</v>
      </c>
      <c r="N372" s="240">
        <f t="shared" si="10"/>
        <v>3</v>
      </c>
      <c r="O372" s="241">
        <f t="shared" si="11"/>
        <v>2.5</v>
      </c>
    </row>
    <row r="373" spans="1:15" ht="78.75">
      <c r="A373" s="244">
        <v>5</v>
      </c>
      <c r="B373" s="247" t="s">
        <v>1972</v>
      </c>
      <c r="C373" s="244">
        <v>5124068</v>
      </c>
      <c r="D373" s="247" t="s">
        <v>2176</v>
      </c>
      <c r="E373" s="244" t="s">
        <v>31</v>
      </c>
      <c r="F373" s="246" t="s">
        <v>2039</v>
      </c>
      <c r="G373" s="246" t="s">
        <v>289</v>
      </c>
      <c r="H373" s="240">
        <v>0</v>
      </c>
      <c r="I373" s="240">
        <v>1</v>
      </c>
      <c r="J373" s="240">
        <v>4</v>
      </c>
      <c r="K373" s="241">
        <v>2</v>
      </c>
      <c r="L373" s="240">
        <v>1</v>
      </c>
      <c r="M373" s="241">
        <v>0.5</v>
      </c>
      <c r="N373" s="240">
        <f t="shared" si="10"/>
        <v>5</v>
      </c>
      <c r="O373" s="241">
        <f t="shared" si="11"/>
        <v>2.5</v>
      </c>
    </row>
    <row r="374" spans="1:15" ht="78.75">
      <c r="A374" s="244">
        <v>5</v>
      </c>
      <c r="B374" s="237" t="s">
        <v>2343</v>
      </c>
      <c r="C374" s="244">
        <v>9964947</v>
      </c>
      <c r="D374" s="247" t="s">
        <v>2176</v>
      </c>
      <c r="E374" s="244" t="s">
        <v>52</v>
      </c>
      <c r="F374" s="246" t="s">
        <v>2039</v>
      </c>
      <c r="G374" s="246" t="s">
        <v>2749</v>
      </c>
      <c r="H374" s="240">
        <v>0</v>
      </c>
      <c r="I374" s="240">
        <v>1</v>
      </c>
      <c r="J374" s="240">
        <v>3</v>
      </c>
      <c r="K374" s="241">
        <v>0.6</v>
      </c>
      <c r="L374" s="240">
        <v>1</v>
      </c>
      <c r="M374" s="241">
        <v>0.2</v>
      </c>
      <c r="N374" s="240">
        <f t="shared" si="10"/>
        <v>4</v>
      </c>
      <c r="O374" s="241">
        <f t="shared" si="11"/>
        <v>0.8</v>
      </c>
    </row>
    <row r="375" spans="1:15" ht="78.75">
      <c r="A375" s="244">
        <v>5</v>
      </c>
      <c r="B375" s="247" t="s">
        <v>732</v>
      </c>
      <c r="C375" s="244">
        <v>3043143</v>
      </c>
      <c r="D375" s="247" t="s">
        <v>2176</v>
      </c>
      <c r="E375" s="244" t="s">
        <v>52</v>
      </c>
      <c r="F375" s="246" t="s">
        <v>2039</v>
      </c>
      <c r="G375" s="246" t="s">
        <v>289</v>
      </c>
      <c r="H375" s="240">
        <v>0</v>
      </c>
      <c r="I375" s="240">
        <v>3</v>
      </c>
      <c r="J375" s="240">
        <v>3</v>
      </c>
      <c r="K375" s="241">
        <v>3</v>
      </c>
      <c r="L375" s="240">
        <v>4</v>
      </c>
      <c r="M375" s="241">
        <v>0.55000000000000004</v>
      </c>
      <c r="N375" s="240">
        <f t="shared" si="10"/>
        <v>7</v>
      </c>
      <c r="O375" s="241">
        <f t="shared" si="11"/>
        <v>3.55</v>
      </c>
    </row>
    <row r="376" spans="1:15" ht="101.25">
      <c r="A376" s="244">
        <v>5</v>
      </c>
      <c r="B376" s="247" t="s">
        <v>732</v>
      </c>
      <c r="C376" s="244">
        <v>6776446</v>
      </c>
      <c r="D376" s="247" t="s">
        <v>2176</v>
      </c>
      <c r="E376" s="244" t="s">
        <v>52</v>
      </c>
      <c r="F376" s="246" t="s">
        <v>2039</v>
      </c>
      <c r="G376" s="246" t="s">
        <v>1794</v>
      </c>
      <c r="H376" s="240">
        <v>0</v>
      </c>
      <c r="I376" s="240">
        <v>5</v>
      </c>
      <c r="J376" s="240">
        <v>6</v>
      </c>
      <c r="K376" s="241">
        <v>5</v>
      </c>
      <c r="L376" s="240">
        <v>6</v>
      </c>
      <c r="M376" s="241">
        <v>0.86</v>
      </c>
      <c r="N376" s="240">
        <f t="shared" si="10"/>
        <v>12</v>
      </c>
      <c r="O376" s="241">
        <f t="shared" si="11"/>
        <v>5.86</v>
      </c>
    </row>
    <row r="377" spans="1:15" ht="112.5">
      <c r="A377" s="244">
        <v>5</v>
      </c>
      <c r="B377" s="247" t="s">
        <v>1448</v>
      </c>
      <c r="C377" s="244">
        <v>2868960</v>
      </c>
      <c r="D377" s="247" t="s">
        <v>2176</v>
      </c>
      <c r="E377" s="244" t="s">
        <v>52</v>
      </c>
      <c r="F377" s="246" t="s">
        <v>2039</v>
      </c>
      <c r="G377" s="246" t="s">
        <v>1758</v>
      </c>
      <c r="H377" s="240">
        <v>0</v>
      </c>
      <c r="I377" s="240">
        <v>6</v>
      </c>
      <c r="J377" s="240">
        <v>4</v>
      </c>
      <c r="K377" s="241">
        <v>3</v>
      </c>
      <c r="L377" s="240">
        <v>4</v>
      </c>
      <c r="M377" s="241">
        <v>0.85</v>
      </c>
      <c r="N377" s="240">
        <f t="shared" si="10"/>
        <v>8</v>
      </c>
      <c r="O377" s="241">
        <f t="shared" si="11"/>
        <v>3.85</v>
      </c>
    </row>
    <row r="378" spans="1:15" ht="56.25">
      <c r="A378" s="244">
        <v>5</v>
      </c>
      <c r="B378" s="247" t="s">
        <v>1197</v>
      </c>
      <c r="C378" s="244">
        <v>5922648</v>
      </c>
      <c r="D378" s="247" t="s">
        <v>2185</v>
      </c>
      <c r="E378" s="244" t="s">
        <v>29</v>
      </c>
      <c r="F378" s="246" t="s">
        <v>1198</v>
      </c>
      <c r="G378" s="246" t="s">
        <v>93</v>
      </c>
      <c r="H378" s="240">
        <v>0</v>
      </c>
      <c r="I378" s="240">
        <v>1</v>
      </c>
      <c r="J378" s="240">
        <v>2</v>
      </c>
      <c r="K378" s="241">
        <v>0.1</v>
      </c>
      <c r="L378" s="240">
        <v>1</v>
      </c>
      <c r="M378" s="241">
        <v>0.1</v>
      </c>
      <c r="N378" s="240">
        <f t="shared" si="10"/>
        <v>3</v>
      </c>
      <c r="O378" s="241">
        <f t="shared" si="11"/>
        <v>0.2</v>
      </c>
    </row>
    <row r="379" spans="1:15" ht="33.75">
      <c r="A379" s="248">
        <v>5</v>
      </c>
      <c r="B379" s="249" t="s">
        <v>732</v>
      </c>
      <c r="C379" s="248">
        <v>8522670</v>
      </c>
      <c r="D379" s="249" t="s">
        <v>1261</v>
      </c>
      <c r="E379" s="248" t="s">
        <v>52</v>
      </c>
      <c r="F379" s="250" t="s">
        <v>152</v>
      </c>
      <c r="G379" s="250" t="s">
        <v>144</v>
      </c>
      <c r="H379" s="234">
        <v>0</v>
      </c>
      <c r="I379" s="251">
        <v>1</v>
      </c>
      <c r="J379" s="251">
        <v>3</v>
      </c>
      <c r="K379" s="252">
        <v>1.3</v>
      </c>
      <c r="L379" s="251">
        <v>6</v>
      </c>
      <c r="M379" s="252">
        <v>0.9</v>
      </c>
      <c r="N379" s="240">
        <f t="shared" si="10"/>
        <v>9</v>
      </c>
      <c r="O379" s="241">
        <f t="shared" si="11"/>
        <v>2.2000000000000002</v>
      </c>
    </row>
    <row r="380" spans="1:15" ht="56.25">
      <c r="A380" s="231">
        <v>5</v>
      </c>
      <c r="B380" s="232" t="s">
        <v>1484</v>
      </c>
      <c r="C380" s="231">
        <v>2112196</v>
      </c>
      <c r="D380" s="232" t="s">
        <v>1776</v>
      </c>
      <c r="E380" s="231" t="s">
        <v>1775</v>
      </c>
      <c r="F380" s="233" t="s">
        <v>1971</v>
      </c>
      <c r="G380" s="233" t="s">
        <v>153</v>
      </c>
      <c r="H380" s="234">
        <v>0</v>
      </c>
      <c r="I380" s="234">
        <v>2</v>
      </c>
      <c r="J380" s="234">
        <v>4</v>
      </c>
      <c r="K380" s="235">
        <v>2</v>
      </c>
      <c r="L380" s="234">
        <v>2</v>
      </c>
      <c r="M380" s="235">
        <v>2</v>
      </c>
      <c r="N380" s="240">
        <f t="shared" si="10"/>
        <v>6</v>
      </c>
      <c r="O380" s="241">
        <f t="shared" si="11"/>
        <v>4</v>
      </c>
    </row>
    <row r="381" spans="1:15" ht="157.5">
      <c r="A381" s="231">
        <v>5</v>
      </c>
      <c r="B381" s="232" t="s">
        <v>1972</v>
      </c>
      <c r="C381" s="231">
        <v>1901050</v>
      </c>
      <c r="D381" s="232" t="s">
        <v>1776</v>
      </c>
      <c r="E381" s="231" t="s">
        <v>1775</v>
      </c>
      <c r="F381" s="233" t="s">
        <v>1973</v>
      </c>
      <c r="G381" s="233" t="s">
        <v>153</v>
      </c>
      <c r="H381" s="234">
        <v>0</v>
      </c>
      <c r="I381" s="234">
        <v>1</v>
      </c>
      <c r="J381" s="234">
        <v>5</v>
      </c>
      <c r="K381" s="235">
        <v>3</v>
      </c>
      <c r="L381" s="234">
        <v>1</v>
      </c>
      <c r="M381" s="235">
        <v>0.5</v>
      </c>
      <c r="N381" s="240">
        <f t="shared" si="10"/>
        <v>6</v>
      </c>
      <c r="O381" s="241">
        <f t="shared" si="11"/>
        <v>3.5</v>
      </c>
    </row>
    <row r="382" spans="1:15" ht="45">
      <c r="A382" s="231">
        <v>5</v>
      </c>
      <c r="B382" s="232" t="s">
        <v>1442</v>
      </c>
      <c r="C382" s="231">
        <v>4741952</v>
      </c>
      <c r="D382" s="232" t="s">
        <v>1776</v>
      </c>
      <c r="E382" s="231" t="s">
        <v>1775</v>
      </c>
      <c r="F382" s="233" t="s">
        <v>1195</v>
      </c>
      <c r="G382" s="233" t="s">
        <v>1216</v>
      </c>
      <c r="H382" s="234">
        <v>0</v>
      </c>
      <c r="I382" s="234">
        <v>9</v>
      </c>
      <c r="J382" s="234">
        <v>8</v>
      </c>
      <c r="K382" s="235">
        <v>6.5</v>
      </c>
      <c r="L382" s="234">
        <v>9</v>
      </c>
      <c r="M382" s="235">
        <v>2.2999999999999998</v>
      </c>
      <c r="N382" s="240">
        <f t="shared" si="10"/>
        <v>17</v>
      </c>
      <c r="O382" s="241">
        <f t="shared" si="11"/>
        <v>8.8000000000000007</v>
      </c>
    </row>
    <row r="383" spans="1:15" ht="146.25">
      <c r="A383" s="231">
        <v>5</v>
      </c>
      <c r="B383" s="232" t="s">
        <v>732</v>
      </c>
      <c r="C383" s="231">
        <v>8389381</v>
      </c>
      <c r="D383" s="232" t="s">
        <v>1776</v>
      </c>
      <c r="E383" s="231" t="s">
        <v>1775</v>
      </c>
      <c r="F383" s="233" t="s">
        <v>1982</v>
      </c>
      <c r="G383" s="233" t="s">
        <v>153</v>
      </c>
      <c r="H383" s="234">
        <v>0</v>
      </c>
      <c r="I383" s="234">
        <v>2</v>
      </c>
      <c r="J383" s="234">
        <v>3</v>
      </c>
      <c r="K383" s="235">
        <v>3.6</v>
      </c>
      <c r="L383" s="234">
        <v>4</v>
      </c>
      <c r="M383" s="235">
        <v>0.71</v>
      </c>
      <c r="N383" s="240">
        <f t="shared" si="10"/>
        <v>7</v>
      </c>
      <c r="O383" s="241">
        <f t="shared" si="11"/>
        <v>4.3100000000000005</v>
      </c>
    </row>
    <row r="384" spans="1:15" ht="146.25">
      <c r="A384" s="231">
        <v>5</v>
      </c>
      <c r="B384" s="232" t="s">
        <v>732</v>
      </c>
      <c r="C384" s="231">
        <v>9253322</v>
      </c>
      <c r="D384" s="232" t="s">
        <v>1776</v>
      </c>
      <c r="E384" s="231" t="s">
        <v>1775</v>
      </c>
      <c r="F384" s="233" t="s">
        <v>1850</v>
      </c>
      <c r="G384" s="233" t="s">
        <v>160</v>
      </c>
      <c r="H384" s="234">
        <v>0</v>
      </c>
      <c r="I384" s="234">
        <v>2</v>
      </c>
      <c r="J384" s="234">
        <v>6</v>
      </c>
      <c r="K384" s="235">
        <v>6</v>
      </c>
      <c r="L384" s="234">
        <v>4</v>
      </c>
      <c r="M384" s="235">
        <v>0.65</v>
      </c>
      <c r="N384" s="240">
        <f t="shared" si="10"/>
        <v>10</v>
      </c>
      <c r="O384" s="241">
        <f t="shared" si="11"/>
        <v>6.65</v>
      </c>
    </row>
    <row r="385" spans="1:15" ht="112.5">
      <c r="A385" s="231">
        <v>5</v>
      </c>
      <c r="B385" s="232" t="s">
        <v>1448</v>
      </c>
      <c r="C385" s="231">
        <v>8897392</v>
      </c>
      <c r="D385" s="232" t="s">
        <v>1776</v>
      </c>
      <c r="E385" s="231" t="s">
        <v>1775</v>
      </c>
      <c r="F385" s="233" t="s">
        <v>1985</v>
      </c>
      <c r="G385" s="233" t="s">
        <v>153</v>
      </c>
      <c r="H385" s="234">
        <v>0</v>
      </c>
      <c r="I385" s="234">
        <v>3</v>
      </c>
      <c r="J385" s="234">
        <v>3</v>
      </c>
      <c r="K385" s="235">
        <v>1.5</v>
      </c>
      <c r="L385" s="234">
        <v>4</v>
      </c>
      <c r="M385" s="235">
        <v>0.35</v>
      </c>
      <c r="N385" s="240">
        <f t="shared" si="10"/>
        <v>7</v>
      </c>
      <c r="O385" s="241">
        <f t="shared" si="11"/>
        <v>1.85</v>
      </c>
    </row>
    <row r="386" spans="1:15" ht="112.5">
      <c r="A386" s="244">
        <v>5</v>
      </c>
      <c r="B386" s="247" t="s">
        <v>1988</v>
      </c>
      <c r="C386" s="244">
        <v>1348497</v>
      </c>
      <c r="D386" s="247" t="s">
        <v>1776</v>
      </c>
      <c r="E386" s="244" t="s">
        <v>1775</v>
      </c>
      <c r="F386" s="246" t="s">
        <v>1555</v>
      </c>
      <c r="G386" s="246" t="s">
        <v>194</v>
      </c>
      <c r="H386" s="240">
        <v>0</v>
      </c>
      <c r="I386" s="240">
        <v>2</v>
      </c>
      <c r="J386" s="240">
        <v>2</v>
      </c>
      <c r="K386" s="241">
        <v>1.4</v>
      </c>
      <c r="L386" s="240">
        <v>1</v>
      </c>
      <c r="M386" s="241">
        <v>0.6</v>
      </c>
      <c r="N386" s="240">
        <f t="shared" si="10"/>
        <v>3</v>
      </c>
      <c r="O386" s="241">
        <f t="shared" si="11"/>
        <v>2</v>
      </c>
    </row>
    <row r="387" spans="1:15" ht="56.25">
      <c r="A387" s="244">
        <v>5</v>
      </c>
      <c r="B387" s="247" t="s">
        <v>2385</v>
      </c>
      <c r="C387" s="244">
        <v>4694067</v>
      </c>
      <c r="D387" s="247" t="s">
        <v>2263</v>
      </c>
      <c r="E387" s="244" t="s">
        <v>106</v>
      </c>
      <c r="F387" s="246" t="s">
        <v>159</v>
      </c>
      <c r="G387" s="246" t="s">
        <v>814</v>
      </c>
      <c r="H387" s="240">
        <v>6</v>
      </c>
      <c r="I387" s="240"/>
      <c r="J387" s="240">
        <f>73-8</f>
        <v>65</v>
      </c>
      <c r="K387" s="241">
        <f>2.19-0.24</f>
        <v>1.95</v>
      </c>
      <c r="L387" s="240">
        <v>38</v>
      </c>
      <c r="M387" s="241">
        <v>1.1399999999999999</v>
      </c>
      <c r="N387" s="240">
        <f t="shared" si="10"/>
        <v>103</v>
      </c>
      <c r="O387" s="241">
        <f t="shared" si="11"/>
        <v>3.09</v>
      </c>
    </row>
    <row r="388" spans="1:15" ht="123.75">
      <c r="A388" s="231">
        <v>6</v>
      </c>
      <c r="B388" s="232" t="s">
        <v>2007</v>
      </c>
      <c r="C388" s="231">
        <v>5108266</v>
      </c>
      <c r="D388" s="232" t="s">
        <v>1752</v>
      </c>
      <c r="E388" s="231" t="s">
        <v>106</v>
      </c>
      <c r="F388" s="233" t="s">
        <v>1750</v>
      </c>
      <c r="G388" s="233" t="s">
        <v>33</v>
      </c>
      <c r="H388" s="234">
        <v>20</v>
      </c>
      <c r="I388" s="234"/>
      <c r="J388" s="234">
        <v>9</v>
      </c>
      <c r="K388" s="235">
        <v>7</v>
      </c>
      <c r="L388" s="234">
        <v>3</v>
      </c>
      <c r="M388" s="235">
        <v>0.75</v>
      </c>
      <c r="N388" s="240">
        <f t="shared" si="10"/>
        <v>12</v>
      </c>
      <c r="O388" s="241">
        <f t="shared" si="11"/>
        <v>7.75</v>
      </c>
    </row>
    <row r="389" spans="1:15" ht="101.25">
      <c r="A389" s="231">
        <v>6</v>
      </c>
      <c r="B389" s="232" t="s">
        <v>215</v>
      </c>
      <c r="C389" s="231">
        <v>4013275</v>
      </c>
      <c r="D389" s="232" t="s">
        <v>1752</v>
      </c>
      <c r="E389" s="231" t="s">
        <v>106</v>
      </c>
      <c r="F389" s="233" t="s">
        <v>1750</v>
      </c>
      <c r="G389" s="233" t="s">
        <v>1794</v>
      </c>
      <c r="H389" s="234">
        <v>74</v>
      </c>
      <c r="I389" s="234"/>
      <c r="J389" s="234">
        <v>16</v>
      </c>
      <c r="K389" s="235">
        <v>13.65</v>
      </c>
      <c r="L389" s="234">
        <v>6</v>
      </c>
      <c r="M389" s="235">
        <v>1.8</v>
      </c>
      <c r="N389" s="240">
        <f t="shared" si="10"/>
        <v>22</v>
      </c>
      <c r="O389" s="241">
        <f t="shared" si="11"/>
        <v>15.450000000000001</v>
      </c>
    </row>
    <row r="390" spans="1:15" ht="90">
      <c r="A390" s="236">
        <v>6</v>
      </c>
      <c r="B390" s="237" t="s">
        <v>915</v>
      </c>
      <c r="C390" s="236">
        <v>2434997</v>
      </c>
      <c r="D390" s="237" t="s">
        <v>155</v>
      </c>
      <c r="E390" s="236" t="s">
        <v>106</v>
      </c>
      <c r="F390" s="238" t="s">
        <v>159</v>
      </c>
      <c r="G390" s="238" t="s">
        <v>203</v>
      </c>
      <c r="H390" s="240">
        <v>63</v>
      </c>
      <c r="I390" s="240"/>
      <c r="J390" s="240">
        <v>31</v>
      </c>
      <c r="K390" s="241">
        <v>26.45</v>
      </c>
      <c r="L390" s="240">
        <v>18</v>
      </c>
      <c r="M390" s="241">
        <v>16.3</v>
      </c>
      <c r="N390" s="240">
        <f t="shared" si="10"/>
        <v>49</v>
      </c>
      <c r="O390" s="241">
        <f t="shared" si="11"/>
        <v>42.75</v>
      </c>
    </row>
    <row r="391" spans="1:15" ht="36">
      <c r="A391" s="236">
        <v>6</v>
      </c>
      <c r="B391" s="237" t="s">
        <v>920</v>
      </c>
      <c r="C391" s="236">
        <v>3398036</v>
      </c>
      <c r="D391" s="237" t="s">
        <v>155</v>
      </c>
      <c r="E391" s="236" t="s">
        <v>106</v>
      </c>
      <c r="F391" s="238" t="s">
        <v>713</v>
      </c>
      <c r="G391" s="238" t="s">
        <v>299</v>
      </c>
      <c r="H391" s="240">
        <v>20</v>
      </c>
      <c r="I391" s="240"/>
      <c r="J391" s="240">
        <v>32</v>
      </c>
      <c r="K391" s="241">
        <v>3.2</v>
      </c>
      <c r="L391" s="240">
        <v>32</v>
      </c>
      <c r="M391" s="241">
        <v>3.04</v>
      </c>
      <c r="N391" s="240">
        <f t="shared" ref="N391:N454" si="12">SUM(J391,L391)</f>
        <v>64</v>
      </c>
      <c r="O391" s="241">
        <f t="shared" ref="O391:O454" si="13">SUM(K391,M391)</f>
        <v>6.24</v>
      </c>
    </row>
    <row r="392" spans="1:15" ht="45">
      <c r="A392" s="236">
        <v>6</v>
      </c>
      <c r="B392" s="237" t="s">
        <v>920</v>
      </c>
      <c r="C392" s="236">
        <v>9011702</v>
      </c>
      <c r="D392" s="237" t="s">
        <v>155</v>
      </c>
      <c r="E392" s="236" t="s">
        <v>106</v>
      </c>
      <c r="F392" s="238" t="s">
        <v>159</v>
      </c>
      <c r="G392" s="238" t="s">
        <v>282</v>
      </c>
      <c r="H392" s="240">
        <v>10</v>
      </c>
      <c r="I392" s="240"/>
      <c r="J392" s="240">
        <v>29</v>
      </c>
      <c r="K392" s="241">
        <v>2.9</v>
      </c>
      <c r="L392" s="240">
        <v>28</v>
      </c>
      <c r="M392" s="241">
        <v>2.56</v>
      </c>
      <c r="N392" s="240">
        <f t="shared" si="12"/>
        <v>57</v>
      </c>
      <c r="O392" s="241">
        <f t="shared" si="13"/>
        <v>5.46</v>
      </c>
    </row>
    <row r="393" spans="1:15" ht="90">
      <c r="A393" s="236">
        <v>6</v>
      </c>
      <c r="B393" s="237" t="s">
        <v>929</v>
      </c>
      <c r="C393" s="236">
        <v>5307483</v>
      </c>
      <c r="D393" s="237" t="s">
        <v>155</v>
      </c>
      <c r="E393" s="236" t="s">
        <v>106</v>
      </c>
      <c r="F393" s="238" t="s">
        <v>798</v>
      </c>
      <c r="G393" s="238" t="s">
        <v>930</v>
      </c>
      <c r="H393" s="240">
        <v>90</v>
      </c>
      <c r="I393" s="240"/>
      <c r="J393" s="240">
        <v>85</v>
      </c>
      <c r="K393" s="241">
        <v>70.19</v>
      </c>
      <c r="L393" s="240">
        <v>17</v>
      </c>
      <c r="M393" s="241">
        <v>9.07</v>
      </c>
      <c r="N393" s="240">
        <f t="shared" si="12"/>
        <v>102</v>
      </c>
      <c r="O393" s="241">
        <f t="shared" si="13"/>
        <v>79.259999999999991</v>
      </c>
    </row>
    <row r="394" spans="1:15" ht="56.25">
      <c r="A394" s="236">
        <v>6</v>
      </c>
      <c r="B394" s="237" t="s">
        <v>935</v>
      </c>
      <c r="C394" s="236">
        <v>2636005</v>
      </c>
      <c r="D394" s="237" t="s">
        <v>155</v>
      </c>
      <c r="E394" s="236" t="s">
        <v>106</v>
      </c>
      <c r="F394" s="238" t="s">
        <v>159</v>
      </c>
      <c r="G394" s="238" t="s">
        <v>93</v>
      </c>
      <c r="H394" s="240">
        <v>30</v>
      </c>
      <c r="I394" s="240"/>
      <c r="J394" s="240">
        <v>23</v>
      </c>
      <c r="K394" s="241">
        <v>22.5</v>
      </c>
      <c r="L394" s="240">
        <v>13</v>
      </c>
      <c r="M394" s="241">
        <v>7.08</v>
      </c>
      <c r="N394" s="240">
        <f t="shared" si="12"/>
        <v>36</v>
      </c>
      <c r="O394" s="241">
        <f t="shared" si="13"/>
        <v>29.58</v>
      </c>
    </row>
    <row r="395" spans="1:15" ht="33.75">
      <c r="A395" s="236">
        <v>6</v>
      </c>
      <c r="B395" s="237" t="s">
        <v>949</v>
      </c>
      <c r="C395" s="236">
        <v>2135966</v>
      </c>
      <c r="D395" s="237" t="s">
        <v>176</v>
      </c>
      <c r="E395" s="236" t="s">
        <v>106</v>
      </c>
      <c r="F395" s="238" t="s">
        <v>175</v>
      </c>
      <c r="G395" s="238" t="s">
        <v>129</v>
      </c>
      <c r="H395" s="240">
        <v>47</v>
      </c>
      <c r="I395" s="240"/>
      <c r="J395" s="240">
        <v>16</v>
      </c>
      <c r="K395" s="241">
        <v>14.15</v>
      </c>
      <c r="L395" s="240">
        <v>27</v>
      </c>
      <c r="M395" s="241">
        <v>14</v>
      </c>
      <c r="N395" s="240">
        <f t="shared" si="12"/>
        <v>43</v>
      </c>
      <c r="O395" s="241">
        <f t="shared" si="13"/>
        <v>28.15</v>
      </c>
    </row>
    <row r="396" spans="1:15" ht="33.75">
      <c r="A396" s="236">
        <v>6</v>
      </c>
      <c r="B396" s="237" t="s">
        <v>920</v>
      </c>
      <c r="C396" s="236">
        <v>4403315</v>
      </c>
      <c r="D396" s="237" t="s">
        <v>176</v>
      </c>
      <c r="E396" s="236" t="s">
        <v>106</v>
      </c>
      <c r="F396" s="238" t="s">
        <v>175</v>
      </c>
      <c r="G396" s="238" t="s">
        <v>129</v>
      </c>
      <c r="H396" s="240">
        <v>72</v>
      </c>
      <c r="I396" s="240"/>
      <c r="J396" s="240">
        <v>29</v>
      </c>
      <c r="K396" s="241">
        <v>3.2</v>
      </c>
      <c r="L396" s="240">
        <v>32</v>
      </c>
      <c r="M396" s="241">
        <v>3.04</v>
      </c>
      <c r="N396" s="240">
        <f t="shared" si="12"/>
        <v>61</v>
      </c>
      <c r="O396" s="241">
        <f t="shared" si="13"/>
        <v>6.24</v>
      </c>
    </row>
    <row r="397" spans="1:15" ht="24">
      <c r="A397" s="236">
        <v>6</v>
      </c>
      <c r="B397" s="237" t="s">
        <v>920</v>
      </c>
      <c r="C397" s="236">
        <v>8563497</v>
      </c>
      <c r="D397" s="237" t="s">
        <v>176</v>
      </c>
      <c r="E397" s="236" t="s">
        <v>106</v>
      </c>
      <c r="F397" s="238" t="s">
        <v>175</v>
      </c>
      <c r="G397" s="238" t="s">
        <v>424</v>
      </c>
      <c r="H397" s="240">
        <v>85</v>
      </c>
      <c r="I397" s="240"/>
      <c r="J397" s="240">
        <v>32</v>
      </c>
      <c r="K397" s="241">
        <v>28.8</v>
      </c>
      <c r="L397" s="240">
        <v>32</v>
      </c>
      <c r="M397" s="241">
        <v>27.16</v>
      </c>
      <c r="N397" s="240">
        <f t="shared" si="12"/>
        <v>64</v>
      </c>
      <c r="O397" s="241">
        <f t="shared" si="13"/>
        <v>55.96</v>
      </c>
    </row>
    <row r="398" spans="1:15" ht="33.75">
      <c r="A398" s="236">
        <v>6</v>
      </c>
      <c r="B398" s="237" t="s">
        <v>941</v>
      </c>
      <c r="C398" s="236">
        <v>1352528</v>
      </c>
      <c r="D398" s="237" t="s">
        <v>176</v>
      </c>
      <c r="E398" s="236" t="s">
        <v>106</v>
      </c>
      <c r="F398" s="238" t="s">
        <v>175</v>
      </c>
      <c r="G398" s="238" t="s">
        <v>942</v>
      </c>
      <c r="H398" s="240">
        <v>22</v>
      </c>
      <c r="I398" s="240"/>
      <c r="J398" s="240">
        <v>11</v>
      </c>
      <c r="K398" s="241">
        <v>7.37</v>
      </c>
      <c r="L398" s="240">
        <v>8</v>
      </c>
      <c r="M398" s="241">
        <v>4.1900000000000004</v>
      </c>
      <c r="N398" s="240">
        <f t="shared" si="12"/>
        <v>19</v>
      </c>
      <c r="O398" s="241">
        <f t="shared" si="13"/>
        <v>11.56</v>
      </c>
    </row>
    <row r="399" spans="1:15" ht="45">
      <c r="A399" s="236">
        <v>6</v>
      </c>
      <c r="B399" s="237" t="s">
        <v>963</v>
      </c>
      <c r="C399" s="236">
        <v>7051562</v>
      </c>
      <c r="D399" s="237" t="s">
        <v>183</v>
      </c>
      <c r="E399" s="236" t="s">
        <v>106</v>
      </c>
      <c r="F399" s="238" t="s">
        <v>182</v>
      </c>
      <c r="G399" s="238" t="s">
        <v>44</v>
      </c>
      <c r="H399" s="240">
        <v>51</v>
      </c>
      <c r="I399" s="240"/>
      <c r="J399" s="240">
        <v>20</v>
      </c>
      <c r="K399" s="241">
        <v>18.149999999999999</v>
      </c>
      <c r="L399" s="240">
        <v>27</v>
      </c>
      <c r="M399" s="241">
        <v>14</v>
      </c>
      <c r="N399" s="240">
        <f t="shared" si="12"/>
        <v>47</v>
      </c>
      <c r="O399" s="241">
        <f t="shared" si="13"/>
        <v>32.15</v>
      </c>
    </row>
    <row r="400" spans="1:15" ht="33.75">
      <c r="A400" s="236">
        <v>6</v>
      </c>
      <c r="B400" s="237" t="s">
        <v>965</v>
      </c>
      <c r="C400" s="236">
        <v>8543206</v>
      </c>
      <c r="D400" s="237" t="s">
        <v>183</v>
      </c>
      <c r="E400" s="236" t="s">
        <v>106</v>
      </c>
      <c r="F400" s="238" t="s">
        <v>182</v>
      </c>
      <c r="G400" s="238" t="s">
        <v>129</v>
      </c>
      <c r="H400" s="240">
        <v>49</v>
      </c>
      <c r="I400" s="240"/>
      <c r="J400" s="240">
        <v>16</v>
      </c>
      <c r="K400" s="241">
        <v>14.31</v>
      </c>
      <c r="L400" s="240">
        <v>14</v>
      </c>
      <c r="M400" s="241">
        <v>14</v>
      </c>
      <c r="N400" s="240">
        <f t="shared" si="12"/>
        <v>30</v>
      </c>
      <c r="O400" s="241">
        <f t="shared" si="13"/>
        <v>28.310000000000002</v>
      </c>
    </row>
    <row r="401" spans="1:15" ht="56.25">
      <c r="A401" s="236">
        <v>6</v>
      </c>
      <c r="B401" s="237" t="s">
        <v>958</v>
      </c>
      <c r="C401" s="236">
        <v>5220610</v>
      </c>
      <c r="D401" s="237" t="s">
        <v>183</v>
      </c>
      <c r="E401" s="236" t="s">
        <v>106</v>
      </c>
      <c r="F401" s="238" t="s">
        <v>182</v>
      </c>
      <c r="G401" s="238" t="s">
        <v>93</v>
      </c>
      <c r="H401" s="240">
        <v>135</v>
      </c>
      <c r="I401" s="240"/>
      <c r="J401" s="240">
        <v>52</v>
      </c>
      <c r="K401" s="241">
        <v>51.3</v>
      </c>
      <c r="L401" s="240">
        <v>29</v>
      </c>
      <c r="M401" s="241">
        <v>27.01</v>
      </c>
      <c r="N401" s="240">
        <f t="shared" si="12"/>
        <v>81</v>
      </c>
      <c r="O401" s="241">
        <f t="shared" si="13"/>
        <v>78.31</v>
      </c>
    </row>
    <row r="402" spans="1:15" ht="45">
      <c r="A402" s="236">
        <v>6</v>
      </c>
      <c r="B402" s="237" t="s">
        <v>953</v>
      </c>
      <c r="C402" s="236">
        <v>9712191</v>
      </c>
      <c r="D402" s="237" t="s">
        <v>183</v>
      </c>
      <c r="E402" s="236" t="s">
        <v>106</v>
      </c>
      <c r="F402" s="238" t="s">
        <v>182</v>
      </c>
      <c r="G402" s="238" t="s">
        <v>44</v>
      </c>
      <c r="H402" s="240">
        <v>100</v>
      </c>
      <c r="I402" s="240"/>
      <c r="J402" s="240">
        <v>37</v>
      </c>
      <c r="K402" s="241">
        <v>37</v>
      </c>
      <c r="L402" s="240">
        <v>20</v>
      </c>
      <c r="M402" s="241">
        <v>20</v>
      </c>
      <c r="N402" s="240">
        <f t="shared" si="12"/>
        <v>57</v>
      </c>
      <c r="O402" s="241">
        <f t="shared" si="13"/>
        <v>57</v>
      </c>
    </row>
    <row r="403" spans="1:15" ht="33.75">
      <c r="A403" s="236">
        <v>6</v>
      </c>
      <c r="B403" s="237" t="s">
        <v>941</v>
      </c>
      <c r="C403" s="236">
        <v>5037445</v>
      </c>
      <c r="D403" s="237" t="s">
        <v>183</v>
      </c>
      <c r="E403" s="236" t="s">
        <v>106</v>
      </c>
      <c r="F403" s="238" t="s">
        <v>182</v>
      </c>
      <c r="G403" s="238" t="s">
        <v>952</v>
      </c>
      <c r="H403" s="240">
        <v>48</v>
      </c>
      <c r="I403" s="240"/>
      <c r="J403" s="240">
        <v>22</v>
      </c>
      <c r="K403" s="241">
        <v>16.95</v>
      </c>
      <c r="L403" s="240">
        <v>11</v>
      </c>
      <c r="M403" s="241">
        <v>7.87</v>
      </c>
      <c r="N403" s="240">
        <f t="shared" si="12"/>
        <v>33</v>
      </c>
      <c r="O403" s="241">
        <f t="shared" si="13"/>
        <v>24.82</v>
      </c>
    </row>
    <row r="404" spans="1:15" ht="45">
      <c r="A404" s="231">
        <v>6</v>
      </c>
      <c r="B404" s="232" t="s">
        <v>1996</v>
      </c>
      <c r="C404" s="231">
        <v>3395152</v>
      </c>
      <c r="D404" s="232" t="s">
        <v>1744</v>
      </c>
      <c r="E404" s="231" t="s">
        <v>1211</v>
      </c>
      <c r="F404" s="233" t="s">
        <v>159</v>
      </c>
      <c r="G404" s="233" t="s">
        <v>160</v>
      </c>
      <c r="H404" s="234">
        <v>8</v>
      </c>
      <c r="I404" s="234"/>
      <c r="J404" s="234">
        <v>9</v>
      </c>
      <c r="K404" s="235">
        <v>2.35</v>
      </c>
      <c r="L404" s="234">
        <v>4</v>
      </c>
      <c r="M404" s="235">
        <v>0.4</v>
      </c>
      <c r="N404" s="240">
        <f t="shared" si="12"/>
        <v>13</v>
      </c>
      <c r="O404" s="241">
        <f t="shared" si="13"/>
        <v>2.75</v>
      </c>
    </row>
    <row r="405" spans="1:15" ht="45">
      <c r="A405" s="231">
        <v>6</v>
      </c>
      <c r="B405" s="232" t="s">
        <v>1993</v>
      </c>
      <c r="C405" s="231">
        <v>2732328</v>
      </c>
      <c r="D405" s="232" t="s">
        <v>1744</v>
      </c>
      <c r="E405" s="248" t="s">
        <v>106</v>
      </c>
      <c r="F405" s="233" t="s">
        <v>159</v>
      </c>
      <c r="G405" s="233" t="s">
        <v>299</v>
      </c>
      <c r="H405" s="234">
        <v>4</v>
      </c>
      <c r="I405" s="234"/>
      <c r="J405" s="234">
        <v>5</v>
      </c>
      <c r="K405" s="235">
        <v>4.13</v>
      </c>
      <c r="L405" s="234">
        <v>4</v>
      </c>
      <c r="M405" s="235">
        <v>0.64</v>
      </c>
      <c r="N405" s="240">
        <f t="shared" si="12"/>
        <v>9</v>
      </c>
      <c r="O405" s="241">
        <f t="shared" si="13"/>
        <v>4.7699999999999996</v>
      </c>
    </row>
    <row r="406" spans="1:15" ht="67.5">
      <c r="A406" s="231">
        <v>6</v>
      </c>
      <c r="B406" s="232" t="s">
        <v>929</v>
      </c>
      <c r="C406" s="231">
        <v>6556217</v>
      </c>
      <c r="D406" s="232" t="s">
        <v>1744</v>
      </c>
      <c r="E406" s="231" t="s">
        <v>106</v>
      </c>
      <c r="F406" s="233" t="s">
        <v>798</v>
      </c>
      <c r="G406" s="233" t="s">
        <v>144</v>
      </c>
      <c r="H406" s="234">
        <v>20</v>
      </c>
      <c r="I406" s="234"/>
      <c r="J406" s="234">
        <v>7</v>
      </c>
      <c r="K406" s="235">
        <v>5.0999999999999996</v>
      </c>
      <c r="L406" s="234">
        <v>0</v>
      </c>
      <c r="M406" s="235">
        <v>0</v>
      </c>
      <c r="N406" s="240">
        <f t="shared" si="12"/>
        <v>7</v>
      </c>
      <c r="O406" s="241">
        <f t="shared" si="13"/>
        <v>5.0999999999999996</v>
      </c>
    </row>
    <row r="407" spans="1:15" ht="56.25">
      <c r="A407" s="231">
        <v>6</v>
      </c>
      <c r="B407" s="232" t="s">
        <v>935</v>
      </c>
      <c r="C407" s="231">
        <v>2920689</v>
      </c>
      <c r="D407" s="232" t="s">
        <v>1744</v>
      </c>
      <c r="E407" s="231" t="s">
        <v>106</v>
      </c>
      <c r="F407" s="233" t="s">
        <v>159</v>
      </c>
      <c r="G407" s="233" t="s">
        <v>93</v>
      </c>
      <c r="H407" s="234">
        <v>24</v>
      </c>
      <c r="I407" s="234"/>
      <c r="J407" s="234">
        <v>12</v>
      </c>
      <c r="K407" s="235">
        <v>11.6</v>
      </c>
      <c r="L407" s="234">
        <v>9</v>
      </c>
      <c r="M407" s="235">
        <v>5.0599999999999996</v>
      </c>
      <c r="N407" s="240">
        <f t="shared" si="12"/>
        <v>21</v>
      </c>
      <c r="O407" s="241">
        <f t="shared" si="13"/>
        <v>16.66</v>
      </c>
    </row>
    <row r="408" spans="1:15" ht="33.75">
      <c r="A408" s="231">
        <v>6</v>
      </c>
      <c r="B408" s="232" t="s">
        <v>1363</v>
      </c>
      <c r="C408" s="231">
        <v>9185704</v>
      </c>
      <c r="D408" s="232" t="s">
        <v>1762</v>
      </c>
      <c r="E408" s="231" t="s">
        <v>1761</v>
      </c>
      <c r="F408" s="233" t="s">
        <v>1195</v>
      </c>
      <c r="G408" s="233" t="s">
        <v>144</v>
      </c>
      <c r="H408" s="234">
        <v>0</v>
      </c>
      <c r="I408" s="234">
        <v>4</v>
      </c>
      <c r="J408" s="234">
        <v>4</v>
      </c>
      <c r="K408" s="235">
        <v>1.8</v>
      </c>
      <c r="L408" s="234">
        <v>3</v>
      </c>
      <c r="M408" s="235">
        <v>0.33</v>
      </c>
      <c r="N408" s="240">
        <f t="shared" si="12"/>
        <v>7</v>
      </c>
      <c r="O408" s="241">
        <f t="shared" si="13"/>
        <v>2.13</v>
      </c>
    </row>
    <row r="409" spans="1:15" ht="90">
      <c r="A409" s="236">
        <v>6</v>
      </c>
      <c r="B409" s="237" t="s">
        <v>1650</v>
      </c>
      <c r="C409" s="236">
        <v>9381472</v>
      </c>
      <c r="D409" s="237" t="s">
        <v>2273</v>
      </c>
      <c r="E409" s="236" t="s">
        <v>29</v>
      </c>
      <c r="F409" s="238" t="s">
        <v>1698</v>
      </c>
      <c r="G409" s="238" t="s">
        <v>203</v>
      </c>
      <c r="H409" s="240">
        <v>0</v>
      </c>
      <c r="I409" s="240">
        <v>1</v>
      </c>
      <c r="J409" s="240">
        <v>2</v>
      </c>
      <c r="K409" s="241">
        <v>0.4</v>
      </c>
      <c r="L409" s="240">
        <v>0</v>
      </c>
      <c r="M409" s="241">
        <v>0</v>
      </c>
      <c r="N409" s="240">
        <f t="shared" si="12"/>
        <v>2</v>
      </c>
      <c r="O409" s="241">
        <f t="shared" si="13"/>
        <v>0.4</v>
      </c>
    </row>
    <row r="410" spans="1:15" ht="67.5">
      <c r="A410" s="244">
        <v>6</v>
      </c>
      <c r="B410" s="247" t="s">
        <v>1537</v>
      </c>
      <c r="C410" s="244">
        <v>6363165</v>
      </c>
      <c r="D410" s="247" t="s">
        <v>2160</v>
      </c>
      <c r="E410" s="244" t="s">
        <v>29</v>
      </c>
      <c r="F410" s="246" t="s">
        <v>1391</v>
      </c>
      <c r="G410" s="246" t="s">
        <v>2121</v>
      </c>
      <c r="H410" s="240">
        <v>0</v>
      </c>
      <c r="I410" s="240">
        <v>5</v>
      </c>
      <c r="J410" s="240">
        <v>5</v>
      </c>
      <c r="K410" s="241">
        <v>4.4000000000000004</v>
      </c>
      <c r="L410" s="240">
        <v>3</v>
      </c>
      <c r="M410" s="241">
        <v>1.4</v>
      </c>
      <c r="N410" s="240">
        <f t="shared" si="12"/>
        <v>8</v>
      </c>
      <c r="O410" s="241">
        <f t="shared" si="13"/>
        <v>5.8000000000000007</v>
      </c>
    </row>
    <row r="411" spans="1:15" ht="45">
      <c r="A411" s="244">
        <v>6</v>
      </c>
      <c r="B411" s="247" t="s">
        <v>2016</v>
      </c>
      <c r="C411" s="244">
        <v>9055829</v>
      </c>
      <c r="D411" s="247" t="s">
        <v>2160</v>
      </c>
      <c r="E411" s="244" t="s">
        <v>29</v>
      </c>
      <c r="F411" s="246" t="s">
        <v>1391</v>
      </c>
      <c r="G411" s="246" t="s">
        <v>2166</v>
      </c>
      <c r="H411" s="240">
        <v>0</v>
      </c>
      <c r="I411" s="240">
        <v>3</v>
      </c>
      <c r="J411" s="240">
        <v>3</v>
      </c>
      <c r="K411" s="241">
        <v>1.4</v>
      </c>
      <c r="L411" s="240">
        <v>1</v>
      </c>
      <c r="M411" s="241">
        <v>0.4</v>
      </c>
      <c r="N411" s="240">
        <f t="shared" si="12"/>
        <v>4</v>
      </c>
      <c r="O411" s="241">
        <f t="shared" si="13"/>
        <v>1.7999999999999998</v>
      </c>
    </row>
    <row r="412" spans="1:15" ht="45">
      <c r="A412" s="244">
        <v>6</v>
      </c>
      <c r="B412" s="247" t="s">
        <v>1535</v>
      </c>
      <c r="C412" s="244">
        <v>7222807</v>
      </c>
      <c r="D412" s="247" t="s">
        <v>2160</v>
      </c>
      <c r="E412" s="244" t="s">
        <v>29</v>
      </c>
      <c r="F412" s="246" t="s">
        <v>1391</v>
      </c>
      <c r="G412" s="246" t="s">
        <v>2166</v>
      </c>
      <c r="H412" s="240">
        <v>0</v>
      </c>
      <c r="I412" s="240">
        <v>2</v>
      </c>
      <c r="J412" s="240">
        <v>3</v>
      </c>
      <c r="K412" s="241">
        <v>2.0750000000000002</v>
      </c>
      <c r="L412" s="240">
        <v>2</v>
      </c>
      <c r="M412" s="241">
        <v>0.5</v>
      </c>
      <c r="N412" s="240">
        <f t="shared" si="12"/>
        <v>5</v>
      </c>
      <c r="O412" s="241">
        <f t="shared" si="13"/>
        <v>2.5750000000000002</v>
      </c>
    </row>
    <row r="413" spans="1:15" ht="67.5">
      <c r="A413" s="244">
        <v>6</v>
      </c>
      <c r="B413" s="247" t="s">
        <v>2450</v>
      </c>
      <c r="C413" s="244">
        <v>8168410</v>
      </c>
      <c r="D413" s="247" t="s">
        <v>2160</v>
      </c>
      <c r="E413" s="244" t="s">
        <v>29</v>
      </c>
      <c r="F413" s="246" t="s">
        <v>1391</v>
      </c>
      <c r="G413" s="246" t="s">
        <v>2121</v>
      </c>
      <c r="H413" s="240">
        <v>0</v>
      </c>
      <c r="I413" s="240">
        <v>15</v>
      </c>
      <c r="J413" s="240">
        <v>7</v>
      </c>
      <c r="K413" s="241">
        <v>3.8</v>
      </c>
      <c r="L413" s="240">
        <v>4</v>
      </c>
      <c r="M413" s="241">
        <v>1.85</v>
      </c>
      <c r="N413" s="240">
        <f t="shared" si="12"/>
        <v>11</v>
      </c>
      <c r="O413" s="241">
        <f t="shared" si="13"/>
        <v>5.65</v>
      </c>
    </row>
    <row r="414" spans="1:15" ht="45">
      <c r="A414" s="244">
        <v>6</v>
      </c>
      <c r="B414" s="247" t="s">
        <v>2437</v>
      </c>
      <c r="C414" s="244">
        <v>3861378</v>
      </c>
      <c r="D414" s="247" t="s">
        <v>2160</v>
      </c>
      <c r="E414" s="244" t="s">
        <v>29</v>
      </c>
      <c r="F414" s="246" t="s">
        <v>1391</v>
      </c>
      <c r="G414" s="246" t="s">
        <v>2166</v>
      </c>
      <c r="H414" s="240">
        <v>0</v>
      </c>
      <c r="I414" s="240">
        <v>2</v>
      </c>
      <c r="J414" s="240">
        <v>5</v>
      </c>
      <c r="K414" s="241">
        <v>2.25</v>
      </c>
      <c r="L414" s="240">
        <v>3</v>
      </c>
      <c r="M414" s="241">
        <v>1.1299999999999999</v>
      </c>
      <c r="N414" s="240">
        <f t="shared" si="12"/>
        <v>8</v>
      </c>
      <c r="O414" s="241">
        <f t="shared" si="13"/>
        <v>3.38</v>
      </c>
    </row>
    <row r="415" spans="1:15" ht="45">
      <c r="A415" s="231">
        <v>6</v>
      </c>
      <c r="B415" s="232" t="s">
        <v>903</v>
      </c>
      <c r="C415" s="231">
        <v>7149161</v>
      </c>
      <c r="D415" s="232" t="s">
        <v>2160</v>
      </c>
      <c r="E415" s="231" t="s">
        <v>29</v>
      </c>
      <c r="F415" s="233" t="s">
        <v>1391</v>
      </c>
      <c r="G415" s="274" t="s">
        <v>2642</v>
      </c>
      <c r="H415" s="234">
        <v>0</v>
      </c>
      <c r="I415" s="234">
        <v>1</v>
      </c>
      <c r="J415" s="234">
        <v>4</v>
      </c>
      <c r="K415" s="235">
        <v>3.15</v>
      </c>
      <c r="L415" s="234">
        <v>2</v>
      </c>
      <c r="M415" s="235">
        <v>0.75</v>
      </c>
      <c r="N415" s="240">
        <f t="shared" si="12"/>
        <v>6</v>
      </c>
      <c r="O415" s="241">
        <f t="shared" si="13"/>
        <v>3.9</v>
      </c>
    </row>
    <row r="416" spans="1:15" ht="56.25">
      <c r="A416" s="231">
        <v>6</v>
      </c>
      <c r="B416" s="232" t="s">
        <v>2016</v>
      </c>
      <c r="C416" s="231">
        <v>2244389</v>
      </c>
      <c r="D416" s="232" t="s">
        <v>1774</v>
      </c>
      <c r="E416" s="231" t="s">
        <v>29</v>
      </c>
      <c r="F416" s="233" t="s">
        <v>1750</v>
      </c>
      <c r="G416" s="233" t="s">
        <v>93</v>
      </c>
      <c r="H416" s="234">
        <v>9</v>
      </c>
      <c r="I416" s="234"/>
      <c r="J416" s="234">
        <v>3</v>
      </c>
      <c r="K416" s="235">
        <v>0.65</v>
      </c>
      <c r="L416" s="234">
        <v>1</v>
      </c>
      <c r="M416" s="235">
        <v>0.3</v>
      </c>
      <c r="N416" s="240">
        <f t="shared" si="12"/>
        <v>4</v>
      </c>
      <c r="O416" s="241">
        <f t="shared" si="13"/>
        <v>0.95</v>
      </c>
    </row>
    <row r="417" spans="1:15" ht="67.5">
      <c r="A417" s="248">
        <v>6</v>
      </c>
      <c r="B417" s="249" t="s">
        <v>1537</v>
      </c>
      <c r="C417" s="248">
        <v>3827499</v>
      </c>
      <c r="D417" s="249" t="s">
        <v>1217</v>
      </c>
      <c r="E417" s="248" t="s">
        <v>29</v>
      </c>
      <c r="F417" s="250" t="s">
        <v>1538</v>
      </c>
      <c r="G417" s="250" t="s">
        <v>308</v>
      </c>
      <c r="H417" s="234">
        <v>0</v>
      </c>
      <c r="I417" s="251">
        <v>1</v>
      </c>
      <c r="J417" s="251">
        <v>1</v>
      </c>
      <c r="K417" s="252">
        <v>0.7</v>
      </c>
      <c r="L417" s="251">
        <v>3</v>
      </c>
      <c r="M417" s="252">
        <v>0.3</v>
      </c>
      <c r="N417" s="240">
        <f t="shared" si="12"/>
        <v>4</v>
      </c>
      <c r="O417" s="241">
        <f t="shared" si="13"/>
        <v>1</v>
      </c>
    </row>
    <row r="418" spans="1:15" ht="202.5">
      <c r="A418" s="248">
        <v>6</v>
      </c>
      <c r="B418" s="249" t="s">
        <v>1535</v>
      </c>
      <c r="C418" s="248">
        <v>4291907</v>
      </c>
      <c r="D418" s="249" t="s">
        <v>1217</v>
      </c>
      <c r="E418" s="248" t="s">
        <v>29</v>
      </c>
      <c r="F418" s="250" t="s">
        <v>1536</v>
      </c>
      <c r="G418" s="250"/>
      <c r="H418" s="234">
        <v>0</v>
      </c>
      <c r="I418" s="251">
        <v>2</v>
      </c>
      <c r="J418" s="251">
        <v>2</v>
      </c>
      <c r="K418" s="252">
        <v>1.1499999999999999</v>
      </c>
      <c r="L418" s="251">
        <v>2</v>
      </c>
      <c r="M418" s="252">
        <v>0.5</v>
      </c>
      <c r="N418" s="240">
        <f t="shared" si="12"/>
        <v>4</v>
      </c>
      <c r="O418" s="241">
        <f t="shared" si="13"/>
        <v>1.65</v>
      </c>
    </row>
    <row r="419" spans="1:15" ht="78.75">
      <c r="A419" s="257">
        <v>6</v>
      </c>
      <c r="B419" s="247" t="s">
        <v>1537</v>
      </c>
      <c r="C419" s="244">
        <v>9447868</v>
      </c>
      <c r="D419" s="247" t="s">
        <v>2119</v>
      </c>
      <c r="E419" s="236" t="s">
        <v>52</v>
      </c>
      <c r="F419" s="246" t="s">
        <v>910</v>
      </c>
      <c r="G419" s="246" t="s">
        <v>93</v>
      </c>
      <c r="H419" s="240">
        <v>0</v>
      </c>
      <c r="I419" s="240">
        <v>5</v>
      </c>
      <c r="J419" s="240">
        <v>6</v>
      </c>
      <c r="K419" s="241">
        <v>2.4</v>
      </c>
      <c r="L419" s="240">
        <v>3</v>
      </c>
      <c r="M419" s="241">
        <v>0.5</v>
      </c>
      <c r="N419" s="240">
        <f t="shared" si="12"/>
        <v>9</v>
      </c>
      <c r="O419" s="241">
        <f t="shared" si="13"/>
        <v>2.9</v>
      </c>
    </row>
    <row r="420" spans="1:15" ht="123.75">
      <c r="A420" s="231">
        <v>6</v>
      </c>
      <c r="B420" s="232" t="s">
        <v>858</v>
      </c>
      <c r="C420" s="231">
        <v>5168000</v>
      </c>
      <c r="D420" s="232" t="s">
        <v>34</v>
      </c>
      <c r="E420" s="231" t="s">
        <v>31</v>
      </c>
      <c r="F420" s="233" t="s">
        <v>859</v>
      </c>
      <c r="G420" s="233" t="s">
        <v>33</v>
      </c>
      <c r="H420" s="234">
        <v>0</v>
      </c>
      <c r="I420" s="234">
        <v>3</v>
      </c>
      <c r="J420" s="234">
        <v>4</v>
      </c>
      <c r="K420" s="235">
        <v>2.9</v>
      </c>
      <c r="L420" s="234">
        <v>6</v>
      </c>
      <c r="M420" s="235">
        <v>0.96</v>
      </c>
      <c r="N420" s="240">
        <f t="shared" si="12"/>
        <v>10</v>
      </c>
      <c r="O420" s="241">
        <f t="shared" si="13"/>
        <v>3.86</v>
      </c>
    </row>
    <row r="421" spans="1:15" ht="56.25">
      <c r="A421" s="236">
        <v>6</v>
      </c>
      <c r="B421" s="237" t="s">
        <v>845</v>
      </c>
      <c r="C421" s="236">
        <v>4181497</v>
      </c>
      <c r="D421" s="237" t="s">
        <v>34</v>
      </c>
      <c r="E421" s="236" t="s">
        <v>31</v>
      </c>
      <c r="F421" s="238" t="s">
        <v>159</v>
      </c>
      <c r="G421" s="238" t="s">
        <v>814</v>
      </c>
      <c r="H421" s="240">
        <v>0</v>
      </c>
      <c r="I421" s="240">
        <v>7</v>
      </c>
      <c r="J421" s="240">
        <v>8</v>
      </c>
      <c r="K421" s="241">
        <v>4.68</v>
      </c>
      <c r="L421" s="240">
        <v>4</v>
      </c>
      <c r="M421" s="241">
        <v>0.64</v>
      </c>
      <c r="N421" s="240">
        <f t="shared" si="12"/>
        <v>12</v>
      </c>
      <c r="O421" s="241">
        <f t="shared" si="13"/>
        <v>5.3199999999999994</v>
      </c>
    </row>
    <row r="422" spans="1:15" ht="112.5">
      <c r="A422" s="244">
        <v>6</v>
      </c>
      <c r="B422" s="247" t="s">
        <v>850</v>
      </c>
      <c r="C422" s="244">
        <v>3593109</v>
      </c>
      <c r="D422" s="247" t="s">
        <v>34</v>
      </c>
      <c r="E422" s="244" t="s">
        <v>31</v>
      </c>
      <c r="F422" s="246" t="s">
        <v>851</v>
      </c>
      <c r="G422" s="246" t="s">
        <v>203</v>
      </c>
      <c r="H422" s="240">
        <v>0</v>
      </c>
      <c r="I422" s="240">
        <v>2</v>
      </c>
      <c r="J422" s="240">
        <v>4</v>
      </c>
      <c r="K422" s="241">
        <v>1.75</v>
      </c>
      <c r="L422" s="240">
        <v>1</v>
      </c>
      <c r="M422" s="241">
        <v>0.5</v>
      </c>
      <c r="N422" s="240">
        <f t="shared" si="12"/>
        <v>5</v>
      </c>
      <c r="O422" s="241">
        <f t="shared" si="13"/>
        <v>2.25</v>
      </c>
    </row>
    <row r="423" spans="1:15" ht="123.75">
      <c r="A423" s="236">
        <v>6</v>
      </c>
      <c r="B423" s="242" t="s">
        <v>858</v>
      </c>
      <c r="C423" s="236">
        <v>5350551</v>
      </c>
      <c r="D423" s="237" t="s">
        <v>45</v>
      </c>
      <c r="E423" s="243" t="s">
        <v>31</v>
      </c>
      <c r="F423" s="238" t="s">
        <v>899</v>
      </c>
      <c r="G423" s="238" t="s">
        <v>33</v>
      </c>
      <c r="H423" s="240">
        <v>0</v>
      </c>
      <c r="I423" s="239">
        <v>7</v>
      </c>
      <c r="J423" s="240">
        <v>5</v>
      </c>
      <c r="K423" s="241">
        <v>2.2000000000000002</v>
      </c>
      <c r="L423" s="240">
        <v>0</v>
      </c>
      <c r="M423" s="241">
        <v>0</v>
      </c>
      <c r="N423" s="240">
        <f t="shared" si="12"/>
        <v>5</v>
      </c>
      <c r="O423" s="241">
        <f t="shared" si="13"/>
        <v>2.2000000000000002</v>
      </c>
    </row>
    <row r="424" spans="1:15" ht="45">
      <c r="A424" s="236">
        <v>6</v>
      </c>
      <c r="B424" s="237" t="s">
        <v>866</v>
      </c>
      <c r="C424" s="236">
        <v>2682912</v>
      </c>
      <c r="D424" s="237" t="s">
        <v>45</v>
      </c>
      <c r="E424" s="236" t="s">
        <v>31</v>
      </c>
      <c r="F424" s="238" t="s">
        <v>62</v>
      </c>
      <c r="G424" s="238" t="s">
        <v>44</v>
      </c>
      <c r="H424" s="240">
        <v>0</v>
      </c>
      <c r="I424" s="239">
        <v>2</v>
      </c>
      <c r="J424" s="240">
        <v>3</v>
      </c>
      <c r="K424" s="241">
        <v>1.2</v>
      </c>
      <c r="L424" s="240">
        <v>0</v>
      </c>
      <c r="M424" s="241">
        <v>0</v>
      </c>
      <c r="N424" s="240">
        <f t="shared" si="12"/>
        <v>3</v>
      </c>
      <c r="O424" s="241">
        <f t="shared" si="13"/>
        <v>1.2</v>
      </c>
    </row>
    <row r="425" spans="1:15" ht="45">
      <c r="A425" s="236">
        <v>6</v>
      </c>
      <c r="B425" s="242" t="s">
        <v>873</v>
      </c>
      <c r="C425" s="236">
        <v>1088856</v>
      </c>
      <c r="D425" s="237" t="s">
        <v>45</v>
      </c>
      <c r="E425" s="243" t="s">
        <v>31</v>
      </c>
      <c r="F425" s="238" t="s">
        <v>62</v>
      </c>
      <c r="G425" s="238" t="s">
        <v>44</v>
      </c>
      <c r="H425" s="240">
        <v>0</v>
      </c>
      <c r="I425" s="239">
        <v>2</v>
      </c>
      <c r="J425" s="240">
        <v>3</v>
      </c>
      <c r="K425" s="241">
        <v>2.2000000000000002</v>
      </c>
      <c r="L425" s="240">
        <v>0</v>
      </c>
      <c r="M425" s="241">
        <v>0</v>
      </c>
      <c r="N425" s="240">
        <f t="shared" si="12"/>
        <v>3</v>
      </c>
      <c r="O425" s="241">
        <f t="shared" si="13"/>
        <v>2.2000000000000002</v>
      </c>
    </row>
    <row r="426" spans="1:15" ht="56.25">
      <c r="A426" s="236">
        <v>6</v>
      </c>
      <c r="B426" s="262" t="s">
        <v>879</v>
      </c>
      <c r="C426" s="236">
        <v>9957516</v>
      </c>
      <c r="D426" s="237" t="s">
        <v>45</v>
      </c>
      <c r="E426" s="263" t="s">
        <v>31</v>
      </c>
      <c r="F426" s="238" t="s">
        <v>411</v>
      </c>
      <c r="G426" s="238" t="s">
        <v>93</v>
      </c>
      <c r="H426" s="240">
        <v>0</v>
      </c>
      <c r="I426" s="239">
        <v>6</v>
      </c>
      <c r="J426" s="240">
        <v>7</v>
      </c>
      <c r="K426" s="241">
        <v>6.94</v>
      </c>
      <c r="L426" s="240">
        <v>2</v>
      </c>
      <c r="M426" s="241">
        <v>2</v>
      </c>
      <c r="N426" s="240">
        <f t="shared" si="12"/>
        <v>9</v>
      </c>
      <c r="O426" s="241">
        <f t="shared" si="13"/>
        <v>8.9400000000000013</v>
      </c>
    </row>
    <row r="427" spans="1:15" ht="33.75">
      <c r="A427" s="236">
        <v>6</v>
      </c>
      <c r="B427" s="237" t="s">
        <v>884</v>
      </c>
      <c r="C427" s="236">
        <v>4363293</v>
      </c>
      <c r="D427" s="237" t="s">
        <v>45</v>
      </c>
      <c r="E427" s="236" t="s">
        <v>31</v>
      </c>
      <c r="F427" s="238" t="s">
        <v>411</v>
      </c>
      <c r="G427" s="238" t="s">
        <v>129</v>
      </c>
      <c r="H427" s="240">
        <v>0</v>
      </c>
      <c r="I427" s="239">
        <v>1</v>
      </c>
      <c r="J427" s="240">
        <v>1</v>
      </c>
      <c r="K427" s="241">
        <v>1</v>
      </c>
      <c r="L427" s="240">
        <v>1</v>
      </c>
      <c r="M427" s="241">
        <v>1</v>
      </c>
      <c r="N427" s="240">
        <f t="shared" si="12"/>
        <v>2</v>
      </c>
      <c r="O427" s="241">
        <f t="shared" si="13"/>
        <v>2</v>
      </c>
    </row>
    <row r="428" spans="1:15" ht="146.25">
      <c r="A428" s="236">
        <v>6</v>
      </c>
      <c r="B428" s="237" t="s">
        <v>888</v>
      </c>
      <c r="C428" s="236">
        <v>1412819</v>
      </c>
      <c r="D428" s="237" t="s">
        <v>45</v>
      </c>
      <c r="E428" s="236" t="s">
        <v>31</v>
      </c>
      <c r="F428" s="238" t="s">
        <v>889</v>
      </c>
      <c r="G428" s="238" t="s">
        <v>93</v>
      </c>
      <c r="H428" s="240">
        <v>0</v>
      </c>
      <c r="I428" s="239">
        <v>1</v>
      </c>
      <c r="J428" s="240">
        <v>2</v>
      </c>
      <c r="K428" s="241">
        <v>1.2</v>
      </c>
      <c r="L428" s="240">
        <v>1</v>
      </c>
      <c r="M428" s="241">
        <v>0.2</v>
      </c>
      <c r="N428" s="240">
        <f t="shared" si="12"/>
        <v>3</v>
      </c>
      <c r="O428" s="241">
        <f t="shared" si="13"/>
        <v>1.4</v>
      </c>
    </row>
    <row r="429" spans="1:15" ht="45">
      <c r="A429" s="236">
        <v>6</v>
      </c>
      <c r="B429" s="237" t="s">
        <v>894</v>
      </c>
      <c r="C429" s="236">
        <v>9879751</v>
      </c>
      <c r="D429" s="237" t="s">
        <v>45</v>
      </c>
      <c r="E429" s="236" t="s">
        <v>52</v>
      </c>
      <c r="F429" s="238" t="s">
        <v>418</v>
      </c>
      <c r="G429" s="238" t="s">
        <v>44</v>
      </c>
      <c r="H429" s="240">
        <v>0</v>
      </c>
      <c r="I429" s="240">
        <v>1</v>
      </c>
      <c r="J429" s="240">
        <v>2</v>
      </c>
      <c r="K429" s="241">
        <v>1.6</v>
      </c>
      <c r="L429" s="240">
        <v>0</v>
      </c>
      <c r="M429" s="241">
        <v>0</v>
      </c>
      <c r="N429" s="240">
        <f t="shared" si="12"/>
        <v>2</v>
      </c>
      <c r="O429" s="241">
        <f t="shared" si="13"/>
        <v>1.6</v>
      </c>
    </row>
    <row r="430" spans="1:15" ht="56.25">
      <c r="A430" s="248">
        <v>6</v>
      </c>
      <c r="B430" s="249" t="s">
        <v>903</v>
      </c>
      <c r="C430" s="248">
        <v>9585709</v>
      </c>
      <c r="D430" s="249" t="s">
        <v>45</v>
      </c>
      <c r="E430" s="248" t="s">
        <v>31</v>
      </c>
      <c r="F430" s="250" t="s">
        <v>335</v>
      </c>
      <c r="G430" s="250" t="s">
        <v>904</v>
      </c>
      <c r="H430" s="234">
        <v>0</v>
      </c>
      <c r="I430" s="251">
        <v>1</v>
      </c>
      <c r="J430" s="251">
        <v>2</v>
      </c>
      <c r="K430" s="252">
        <v>1.3</v>
      </c>
      <c r="L430" s="251">
        <v>2</v>
      </c>
      <c r="M430" s="252">
        <v>0.75</v>
      </c>
      <c r="N430" s="240">
        <f t="shared" si="12"/>
        <v>4</v>
      </c>
      <c r="O430" s="241">
        <f t="shared" si="13"/>
        <v>2.0499999999999998</v>
      </c>
    </row>
    <row r="431" spans="1:15" ht="90">
      <c r="A431" s="248">
        <v>6</v>
      </c>
      <c r="B431" s="249" t="s">
        <v>1539</v>
      </c>
      <c r="C431" s="248">
        <v>3306857</v>
      </c>
      <c r="D431" s="249" t="s">
        <v>1742</v>
      </c>
      <c r="E431" s="248" t="s">
        <v>31</v>
      </c>
      <c r="F431" s="250" t="s">
        <v>1743</v>
      </c>
      <c r="G431" s="250" t="s">
        <v>308</v>
      </c>
      <c r="H431" s="251">
        <v>0</v>
      </c>
      <c r="I431" s="251">
        <v>5</v>
      </c>
      <c r="J431" s="251">
        <v>7</v>
      </c>
      <c r="K431" s="252">
        <v>4.8</v>
      </c>
      <c r="L431" s="251">
        <v>0</v>
      </c>
      <c r="M431" s="252">
        <v>0.5</v>
      </c>
      <c r="N431" s="240">
        <f t="shared" si="12"/>
        <v>7</v>
      </c>
      <c r="O431" s="241">
        <f t="shared" si="13"/>
        <v>5.3</v>
      </c>
    </row>
    <row r="432" spans="1:15" ht="45">
      <c r="A432" s="253">
        <v>6</v>
      </c>
      <c r="B432" s="247" t="s">
        <v>1993</v>
      </c>
      <c r="C432" s="244">
        <v>3532163</v>
      </c>
      <c r="D432" s="247" t="s">
        <v>1742</v>
      </c>
      <c r="E432" s="248" t="s">
        <v>1775</v>
      </c>
      <c r="F432" s="246" t="s">
        <v>159</v>
      </c>
      <c r="G432" s="246" t="s">
        <v>144</v>
      </c>
      <c r="H432" s="234">
        <v>0</v>
      </c>
      <c r="I432" s="234">
        <v>17</v>
      </c>
      <c r="J432" s="234">
        <v>11</v>
      </c>
      <c r="K432" s="235">
        <v>5.05</v>
      </c>
      <c r="L432" s="234">
        <v>4</v>
      </c>
      <c r="M432" s="235">
        <v>0.64</v>
      </c>
      <c r="N432" s="240">
        <f t="shared" si="12"/>
        <v>15</v>
      </c>
      <c r="O432" s="241">
        <f t="shared" si="13"/>
        <v>5.6899999999999995</v>
      </c>
    </row>
    <row r="433" spans="1:15" ht="67.5">
      <c r="A433" s="231">
        <v>6</v>
      </c>
      <c r="B433" s="232" t="s">
        <v>929</v>
      </c>
      <c r="C433" s="231">
        <v>5177352</v>
      </c>
      <c r="D433" s="232" t="s">
        <v>1742</v>
      </c>
      <c r="E433" s="231" t="s">
        <v>31</v>
      </c>
      <c r="F433" s="233" t="s">
        <v>798</v>
      </c>
      <c r="G433" s="233" t="s">
        <v>160</v>
      </c>
      <c r="H433" s="234">
        <v>0</v>
      </c>
      <c r="I433" s="234">
        <v>4</v>
      </c>
      <c r="J433" s="234">
        <v>2</v>
      </c>
      <c r="K433" s="235">
        <v>0.2</v>
      </c>
      <c r="L433" s="234">
        <v>0</v>
      </c>
      <c r="M433" s="235">
        <v>0</v>
      </c>
      <c r="N433" s="240">
        <f t="shared" si="12"/>
        <v>2</v>
      </c>
      <c r="O433" s="241">
        <f t="shared" si="13"/>
        <v>0.2</v>
      </c>
    </row>
    <row r="434" spans="1:15" ht="67.5">
      <c r="A434" s="244">
        <v>6</v>
      </c>
      <c r="B434" s="247" t="s">
        <v>1537</v>
      </c>
      <c r="C434" s="244">
        <v>3153600</v>
      </c>
      <c r="D434" s="247" t="s">
        <v>2176</v>
      </c>
      <c r="E434" s="244" t="s">
        <v>52</v>
      </c>
      <c r="F434" s="246" t="s">
        <v>2039</v>
      </c>
      <c r="G434" s="246" t="s">
        <v>308</v>
      </c>
      <c r="H434" s="240">
        <v>0</v>
      </c>
      <c r="I434" s="240">
        <v>2</v>
      </c>
      <c r="J434" s="240">
        <v>2</v>
      </c>
      <c r="K434" s="241">
        <v>1</v>
      </c>
      <c r="L434" s="240">
        <v>3</v>
      </c>
      <c r="M434" s="241">
        <v>0.3</v>
      </c>
      <c r="N434" s="240">
        <f t="shared" si="12"/>
        <v>5</v>
      </c>
      <c r="O434" s="241">
        <f t="shared" si="13"/>
        <v>1.3</v>
      </c>
    </row>
    <row r="435" spans="1:15" ht="36">
      <c r="A435" s="244">
        <v>6</v>
      </c>
      <c r="B435" s="247" t="s">
        <v>1535</v>
      </c>
      <c r="C435" s="244">
        <v>6349343</v>
      </c>
      <c r="D435" s="247" t="s">
        <v>2176</v>
      </c>
      <c r="E435" s="244" t="s">
        <v>52</v>
      </c>
      <c r="F435" s="246" t="s">
        <v>2039</v>
      </c>
      <c r="G435" s="246"/>
      <c r="H435" s="240">
        <v>0</v>
      </c>
      <c r="I435" s="240">
        <v>1</v>
      </c>
      <c r="J435" s="240">
        <v>2</v>
      </c>
      <c r="K435" s="241">
        <v>1.075</v>
      </c>
      <c r="L435" s="240">
        <v>2</v>
      </c>
      <c r="M435" s="241">
        <v>0.5</v>
      </c>
      <c r="N435" s="240">
        <f t="shared" si="12"/>
        <v>4</v>
      </c>
      <c r="O435" s="241">
        <f t="shared" si="13"/>
        <v>1.575</v>
      </c>
    </row>
    <row r="436" spans="1:15" ht="112.5">
      <c r="A436" s="244">
        <v>6</v>
      </c>
      <c r="B436" s="247" t="s">
        <v>2450</v>
      </c>
      <c r="C436" s="244">
        <v>3112502</v>
      </c>
      <c r="D436" s="247" t="s">
        <v>2176</v>
      </c>
      <c r="E436" s="244" t="s">
        <v>52</v>
      </c>
      <c r="F436" s="246" t="s">
        <v>2039</v>
      </c>
      <c r="G436" s="246" t="s">
        <v>1758</v>
      </c>
      <c r="H436" s="240">
        <v>0</v>
      </c>
      <c r="I436" s="240">
        <v>2</v>
      </c>
      <c r="J436" s="240">
        <v>3</v>
      </c>
      <c r="K436" s="241">
        <v>2.4</v>
      </c>
      <c r="L436" s="240">
        <v>3</v>
      </c>
      <c r="M436" s="241">
        <v>0.4</v>
      </c>
      <c r="N436" s="240">
        <f t="shared" si="12"/>
        <v>6</v>
      </c>
      <c r="O436" s="241">
        <f t="shared" si="13"/>
        <v>2.8</v>
      </c>
    </row>
    <row r="437" spans="1:15" ht="67.5">
      <c r="A437" s="244">
        <v>6</v>
      </c>
      <c r="B437" s="247" t="s">
        <v>929</v>
      </c>
      <c r="C437" s="244">
        <v>9980976</v>
      </c>
      <c r="D437" s="258" t="s">
        <v>2196</v>
      </c>
      <c r="E437" s="244" t="s">
        <v>29</v>
      </c>
      <c r="F437" s="246" t="s">
        <v>798</v>
      </c>
      <c r="G437" s="246" t="s">
        <v>144</v>
      </c>
      <c r="H437" s="234">
        <v>0</v>
      </c>
      <c r="I437" s="234">
        <v>5</v>
      </c>
      <c r="J437" s="234">
        <v>10</v>
      </c>
      <c r="K437" s="235">
        <v>8.25</v>
      </c>
      <c r="L437" s="234">
        <v>5</v>
      </c>
      <c r="M437" s="235">
        <v>0.05</v>
      </c>
      <c r="N437" s="240">
        <f t="shared" si="12"/>
        <v>15</v>
      </c>
      <c r="O437" s="241">
        <f t="shared" si="13"/>
        <v>8.3000000000000007</v>
      </c>
    </row>
    <row r="438" spans="1:15" ht="45">
      <c r="A438" s="248">
        <v>6</v>
      </c>
      <c r="B438" s="249" t="s">
        <v>2471</v>
      </c>
      <c r="C438" s="248">
        <v>4978879</v>
      </c>
      <c r="D438" s="249" t="s">
        <v>2196</v>
      </c>
      <c r="E438" s="248" t="s">
        <v>29</v>
      </c>
      <c r="F438" s="250" t="s">
        <v>159</v>
      </c>
      <c r="G438" s="250" t="s">
        <v>160</v>
      </c>
      <c r="H438" s="251">
        <v>0</v>
      </c>
      <c r="I438" s="251">
        <v>10</v>
      </c>
      <c r="J438" s="251">
        <v>11</v>
      </c>
      <c r="K438" s="252">
        <v>10.25</v>
      </c>
      <c r="L438" s="251">
        <v>2</v>
      </c>
      <c r="M438" s="252">
        <v>1</v>
      </c>
      <c r="N438" s="240">
        <f t="shared" si="12"/>
        <v>13</v>
      </c>
      <c r="O438" s="241">
        <f t="shared" si="13"/>
        <v>11.25</v>
      </c>
    </row>
    <row r="439" spans="1:15" ht="56.25">
      <c r="A439" s="236">
        <v>6</v>
      </c>
      <c r="B439" s="237" t="s">
        <v>935</v>
      </c>
      <c r="C439" s="236">
        <v>2784357</v>
      </c>
      <c r="D439" s="237" t="s">
        <v>2196</v>
      </c>
      <c r="E439" s="236" t="s">
        <v>29</v>
      </c>
      <c r="F439" s="238" t="s">
        <v>159</v>
      </c>
      <c r="G439" s="238" t="s">
        <v>93</v>
      </c>
      <c r="H439" s="251">
        <v>0</v>
      </c>
      <c r="I439" s="251">
        <v>3</v>
      </c>
      <c r="J439" s="251">
        <v>7</v>
      </c>
      <c r="K439" s="252">
        <v>4.5</v>
      </c>
      <c r="L439" s="251">
        <v>4</v>
      </c>
      <c r="M439" s="252">
        <v>0.86</v>
      </c>
      <c r="N439" s="240">
        <f t="shared" si="12"/>
        <v>11</v>
      </c>
      <c r="O439" s="241">
        <f t="shared" si="13"/>
        <v>5.36</v>
      </c>
    </row>
    <row r="440" spans="1:15" ht="123.75">
      <c r="A440" s="248">
        <v>6</v>
      </c>
      <c r="B440" s="249" t="s">
        <v>1539</v>
      </c>
      <c r="C440" s="248">
        <v>5598414</v>
      </c>
      <c r="D440" s="249" t="s">
        <v>1261</v>
      </c>
      <c r="E440" s="248" t="s">
        <v>52</v>
      </c>
      <c r="F440" s="250" t="s">
        <v>1540</v>
      </c>
      <c r="G440" s="250" t="s">
        <v>1541</v>
      </c>
      <c r="H440" s="251">
        <v>0</v>
      </c>
      <c r="I440" s="251">
        <v>6</v>
      </c>
      <c r="J440" s="251">
        <v>11</v>
      </c>
      <c r="K440" s="252">
        <v>8.9499999999999993</v>
      </c>
      <c r="L440" s="251">
        <v>3</v>
      </c>
      <c r="M440" s="252">
        <v>2</v>
      </c>
      <c r="N440" s="240">
        <f t="shared" si="12"/>
        <v>14</v>
      </c>
      <c r="O440" s="241">
        <f t="shared" si="13"/>
        <v>10.95</v>
      </c>
    </row>
    <row r="441" spans="1:15" ht="112.5">
      <c r="A441" s="244">
        <v>6</v>
      </c>
      <c r="B441" s="247" t="s">
        <v>853</v>
      </c>
      <c r="C441" s="244">
        <v>9702329</v>
      </c>
      <c r="D441" s="247" t="s">
        <v>1261</v>
      </c>
      <c r="E441" s="244" t="s">
        <v>52</v>
      </c>
      <c r="F441" s="246" t="s">
        <v>1372</v>
      </c>
      <c r="G441" s="246" t="s">
        <v>144</v>
      </c>
      <c r="H441" s="240">
        <v>0</v>
      </c>
      <c r="I441" s="240">
        <v>2</v>
      </c>
      <c r="J441" s="240">
        <v>4</v>
      </c>
      <c r="K441" s="241">
        <v>2.25</v>
      </c>
      <c r="L441" s="240">
        <v>1</v>
      </c>
      <c r="M441" s="241">
        <v>0.5</v>
      </c>
      <c r="N441" s="240">
        <f t="shared" si="12"/>
        <v>5</v>
      </c>
      <c r="O441" s="241">
        <f t="shared" si="13"/>
        <v>2.75</v>
      </c>
    </row>
    <row r="442" spans="1:15" ht="123.75">
      <c r="A442" s="231">
        <v>6</v>
      </c>
      <c r="B442" s="232" t="s">
        <v>2007</v>
      </c>
      <c r="C442" s="231">
        <v>6572053</v>
      </c>
      <c r="D442" s="232" t="s">
        <v>1776</v>
      </c>
      <c r="E442" s="231" t="s">
        <v>1775</v>
      </c>
      <c r="F442" s="233" t="s">
        <v>2020</v>
      </c>
      <c r="G442" s="233" t="s">
        <v>33</v>
      </c>
      <c r="H442" s="234">
        <v>0</v>
      </c>
      <c r="I442" s="234">
        <v>4</v>
      </c>
      <c r="J442" s="234">
        <v>8</v>
      </c>
      <c r="K442" s="235">
        <v>7</v>
      </c>
      <c r="L442" s="234">
        <v>3</v>
      </c>
      <c r="M442" s="235">
        <v>0.75</v>
      </c>
      <c r="N442" s="240">
        <f t="shared" si="12"/>
        <v>11</v>
      </c>
      <c r="O442" s="241">
        <f t="shared" si="13"/>
        <v>7.75</v>
      </c>
    </row>
    <row r="443" spans="1:15" ht="112.5">
      <c r="A443" s="231">
        <v>6</v>
      </c>
      <c r="B443" s="232" t="s">
        <v>215</v>
      </c>
      <c r="C443" s="231">
        <v>8776742</v>
      </c>
      <c r="D443" s="232" t="s">
        <v>1776</v>
      </c>
      <c r="E443" s="231" t="s">
        <v>1775</v>
      </c>
      <c r="F443" s="233" t="s">
        <v>2024</v>
      </c>
      <c r="G443" s="233" t="s">
        <v>930</v>
      </c>
      <c r="H443" s="234">
        <v>0</v>
      </c>
      <c r="I443" s="234">
        <v>2</v>
      </c>
      <c r="J443" s="234">
        <v>2</v>
      </c>
      <c r="K443" s="235">
        <v>0.2</v>
      </c>
      <c r="L443" s="234">
        <v>5</v>
      </c>
      <c r="M443" s="235">
        <v>0.05</v>
      </c>
      <c r="N443" s="240">
        <f t="shared" si="12"/>
        <v>7</v>
      </c>
      <c r="O443" s="241">
        <f t="shared" si="13"/>
        <v>0.25</v>
      </c>
    </row>
    <row r="444" spans="1:15" ht="123.75">
      <c r="A444" s="231">
        <v>6</v>
      </c>
      <c r="B444" s="232" t="s">
        <v>1537</v>
      </c>
      <c r="C444" s="231">
        <v>1928007</v>
      </c>
      <c r="D444" s="232" t="s">
        <v>1776</v>
      </c>
      <c r="E444" s="231" t="s">
        <v>1775</v>
      </c>
      <c r="F444" s="233" t="s">
        <v>1288</v>
      </c>
      <c r="G444" s="233" t="s">
        <v>194</v>
      </c>
      <c r="H444" s="234">
        <v>0</v>
      </c>
      <c r="I444" s="234">
        <v>1</v>
      </c>
      <c r="J444" s="234">
        <v>2</v>
      </c>
      <c r="K444" s="235">
        <v>1.1000000000000001</v>
      </c>
      <c r="L444" s="234">
        <v>3</v>
      </c>
      <c r="M444" s="235">
        <v>0.3</v>
      </c>
      <c r="N444" s="240">
        <f t="shared" si="12"/>
        <v>5</v>
      </c>
      <c r="O444" s="241">
        <f t="shared" si="13"/>
        <v>1.4000000000000001</v>
      </c>
    </row>
    <row r="445" spans="1:15" ht="112.5">
      <c r="A445" s="231">
        <v>6</v>
      </c>
      <c r="B445" s="232" t="s">
        <v>2016</v>
      </c>
      <c r="C445" s="231">
        <v>3064434</v>
      </c>
      <c r="D445" s="232" t="s">
        <v>1776</v>
      </c>
      <c r="E445" s="231" t="s">
        <v>1775</v>
      </c>
      <c r="F445" s="233" t="s">
        <v>2024</v>
      </c>
      <c r="G445" s="233" t="s">
        <v>1203</v>
      </c>
      <c r="H445" s="234">
        <v>0</v>
      </c>
      <c r="I445" s="234">
        <v>4</v>
      </c>
      <c r="J445" s="234">
        <v>4</v>
      </c>
      <c r="K445" s="235">
        <v>1.95</v>
      </c>
      <c r="L445" s="234">
        <v>1</v>
      </c>
      <c r="M445" s="235">
        <v>0.3</v>
      </c>
      <c r="N445" s="240">
        <f t="shared" si="12"/>
        <v>5</v>
      </c>
      <c r="O445" s="241">
        <f t="shared" si="13"/>
        <v>2.25</v>
      </c>
    </row>
    <row r="446" spans="1:15" ht="90">
      <c r="A446" s="231">
        <v>6</v>
      </c>
      <c r="B446" s="232" t="s">
        <v>1363</v>
      </c>
      <c r="C446" s="231">
        <v>9684988</v>
      </c>
      <c r="D446" s="232" t="s">
        <v>1776</v>
      </c>
      <c r="E446" s="231" t="s">
        <v>1775</v>
      </c>
      <c r="F446" s="233" t="s">
        <v>1899</v>
      </c>
      <c r="G446" s="233" t="s">
        <v>144</v>
      </c>
      <c r="H446" s="234">
        <v>0</v>
      </c>
      <c r="I446" s="234">
        <v>1</v>
      </c>
      <c r="J446" s="234">
        <v>3</v>
      </c>
      <c r="K446" s="235">
        <v>2.4</v>
      </c>
      <c r="L446" s="234">
        <v>3</v>
      </c>
      <c r="M446" s="235">
        <v>0.14000000000000001</v>
      </c>
      <c r="N446" s="240">
        <f t="shared" si="12"/>
        <v>6</v>
      </c>
      <c r="O446" s="241">
        <f t="shared" si="13"/>
        <v>2.54</v>
      </c>
    </row>
    <row r="447" spans="1:15" ht="123.75">
      <c r="A447" s="231">
        <v>7</v>
      </c>
      <c r="B447" s="232" t="s">
        <v>1293</v>
      </c>
      <c r="C447" s="231">
        <v>4254535</v>
      </c>
      <c r="D447" s="232" t="s">
        <v>1752</v>
      </c>
      <c r="E447" s="231" t="s">
        <v>106</v>
      </c>
      <c r="F447" s="233" t="s">
        <v>1926</v>
      </c>
      <c r="G447" s="233"/>
      <c r="H447" s="234">
        <v>8</v>
      </c>
      <c r="I447" s="234"/>
      <c r="J447" s="234">
        <v>1</v>
      </c>
      <c r="K447" s="235">
        <v>1</v>
      </c>
      <c r="L447" s="234">
        <v>1</v>
      </c>
      <c r="M447" s="235">
        <v>0.5</v>
      </c>
      <c r="N447" s="240">
        <f t="shared" si="12"/>
        <v>2</v>
      </c>
      <c r="O447" s="241">
        <f t="shared" si="13"/>
        <v>1.5</v>
      </c>
    </row>
    <row r="448" spans="1:15" ht="45">
      <c r="A448" s="231">
        <v>7</v>
      </c>
      <c r="B448" s="232" t="s">
        <v>732</v>
      </c>
      <c r="C448" s="231">
        <v>5476963</v>
      </c>
      <c r="D448" s="232" t="s">
        <v>1752</v>
      </c>
      <c r="E448" s="231" t="s">
        <v>106</v>
      </c>
      <c r="F448" s="233" t="s">
        <v>1750</v>
      </c>
      <c r="G448" s="233" t="s">
        <v>153</v>
      </c>
      <c r="H448" s="234">
        <v>27</v>
      </c>
      <c r="I448" s="234"/>
      <c r="J448" s="234">
        <v>6</v>
      </c>
      <c r="K448" s="235">
        <v>5.5</v>
      </c>
      <c r="L448" s="234">
        <v>6</v>
      </c>
      <c r="M448" s="235">
        <v>0.86</v>
      </c>
      <c r="N448" s="240">
        <f t="shared" si="12"/>
        <v>12</v>
      </c>
      <c r="O448" s="241">
        <f t="shared" si="13"/>
        <v>6.36</v>
      </c>
    </row>
    <row r="449" spans="1:15" ht="33.75">
      <c r="A449" s="231">
        <v>7</v>
      </c>
      <c r="B449" s="232" t="s">
        <v>732</v>
      </c>
      <c r="C449" s="231">
        <v>5690901</v>
      </c>
      <c r="D449" s="232" t="s">
        <v>1752</v>
      </c>
      <c r="E449" s="231" t="s">
        <v>106</v>
      </c>
      <c r="F449" s="233" t="s">
        <v>1750</v>
      </c>
      <c r="G449" s="233" t="s">
        <v>299</v>
      </c>
      <c r="H449" s="234">
        <v>30</v>
      </c>
      <c r="I449" s="234"/>
      <c r="J449" s="234">
        <v>5</v>
      </c>
      <c r="K449" s="235">
        <v>4.5999999999999996</v>
      </c>
      <c r="L449" s="234">
        <v>7</v>
      </c>
      <c r="M449" s="235">
        <v>1.2250000000000001</v>
      </c>
      <c r="N449" s="240">
        <f t="shared" si="12"/>
        <v>12</v>
      </c>
      <c r="O449" s="241">
        <f t="shared" si="13"/>
        <v>5.8249999999999993</v>
      </c>
    </row>
    <row r="450" spans="1:15" ht="101.25">
      <c r="A450" s="231">
        <v>7</v>
      </c>
      <c r="B450" s="232" t="s">
        <v>732</v>
      </c>
      <c r="C450" s="231">
        <v>6239239</v>
      </c>
      <c r="D450" s="232" t="s">
        <v>1752</v>
      </c>
      <c r="E450" s="231" t="s">
        <v>106</v>
      </c>
      <c r="F450" s="233" t="s">
        <v>2049</v>
      </c>
      <c r="G450" s="233" t="s">
        <v>1794</v>
      </c>
      <c r="H450" s="234">
        <v>30</v>
      </c>
      <c r="I450" s="234"/>
      <c r="J450" s="234">
        <v>7</v>
      </c>
      <c r="K450" s="235">
        <v>3.3</v>
      </c>
      <c r="L450" s="234">
        <v>6</v>
      </c>
      <c r="M450" s="235">
        <v>0.55000000000000004</v>
      </c>
      <c r="N450" s="240">
        <f t="shared" si="12"/>
        <v>13</v>
      </c>
      <c r="O450" s="241">
        <f t="shared" si="13"/>
        <v>3.8499999999999996</v>
      </c>
    </row>
    <row r="451" spans="1:15" ht="101.25">
      <c r="A451" s="231">
        <v>7</v>
      </c>
      <c r="B451" s="232" t="s">
        <v>1549</v>
      </c>
      <c r="C451" s="231">
        <v>8489399</v>
      </c>
      <c r="D451" s="232" t="s">
        <v>1752</v>
      </c>
      <c r="E451" s="231" t="s">
        <v>106</v>
      </c>
      <c r="F451" s="233" t="s">
        <v>2039</v>
      </c>
      <c r="G451" s="233" t="s">
        <v>1794</v>
      </c>
      <c r="H451" s="234">
        <v>20</v>
      </c>
      <c r="I451" s="234"/>
      <c r="J451" s="234">
        <v>5</v>
      </c>
      <c r="K451" s="235">
        <v>5</v>
      </c>
      <c r="L451" s="234">
        <v>3</v>
      </c>
      <c r="M451" s="235">
        <v>0.9</v>
      </c>
      <c r="N451" s="240">
        <f t="shared" si="12"/>
        <v>8</v>
      </c>
      <c r="O451" s="241">
        <f t="shared" si="13"/>
        <v>5.9</v>
      </c>
    </row>
    <row r="452" spans="1:15" ht="90">
      <c r="A452" s="236">
        <v>7</v>
      </c>
      <c r="B452" s="237" t="s">
        <v>1004</v>
      </c>
      <c r="C452" s="236">
        <v>1268119</v>
      </c>
      <c r="D452" s="237" t="s">
        <v>146</v>
      </c>
      <c r="E452" s="236" t="s">
        <v>29</v>
      </c>
      <c r="F452" s="238" t="s">
        <v>498</v>
      </c>
      <c r="G452" s="238" t="s">
        <v>144</v>
      </c>
      <c r="H452" s="240">
        <v>0</v>
      </c>
      <c r="I452" s="240">
        <v>6</v>
      </c>
      <c r="J452" s="240">
        <v>6</v>
      </c>
      <c r="K452" s="241">
        <v>6</v>
      </c>
      <c r="L452" s="240">
        <v>7</v>
      </c>
      <c r="M452" s="241">
        <v>0.5</v>
      </c>
      <c r="N452" s="240">
        <f t="shared" si="12"/>
        <v>13</v>
      </c>
      <c r="O452" s="241">
        <f t="shared" si="13"/>
        <v>6.5</v>
      </c>
    </row>
    <row r="453" spans="1:15" ht="67.5">
      <c r="A453" s="236">
        <v>7</v>
      </c>
      <c r="B453" s="237" t="s">
        <v>1004</v>
      </c>
      <c r="C453" s="236">
        <v>4012625</v>
      </c>
      <c r="D453" s="237" t="s">
        <v>146</v>
      </c>
      <c r="E453" s="236" t="s">
        <v>29</v>
      </c>
      <c r="F453" s="238" t="s">
        <v>531</v>
      </c>
      <c r="G453" s="238" t="s">
        <v>299</v>
      </c>
      <c r="H453" s="239">
        <v>0</v>
      </c>
      <c r="I453" s="239">
        <v>5</v>
      </c>
      <c r="J453" s="240">
        <v>5</v>
      </c>
      <c r="K453" s="241">
        <v>5</v>
      </c>
      <c r="L453" s="240">
        <v>7</v>
      </c>
      <c r="M453" s="241">
        <v>0.5</v>
      </c>
      <c r="N453" s="240">
        <f t="shared" si="12"/>
        <v>12</v>
      </c>
      <c r="O453" s="241">
        <f t="shared" si="13"/>
        <v>5.5</v>
      </c>
    </row>
    <row r="454" spans="1:15" ht="33.75">
      <c r="A454" s="236">
        <v>7</v>
      </c>
      <c r="B454" s="275" t="s">
        <v>1014</v>
      </c>
      <c r="C454" s="236">
        <v>6979171</v>
      </c>
      <c r="D454" s="237" t="s">
        <v>146</v>
      </c>
      <c r="E454" s="276" t="s">
        <v>29</v>
      </c>
      <c r="F454" s="238" t="s">
        <v>1015</v>
      </c>
      <c r="G454" s="238" t="s">
        <v>129</v>
      </c>
      <c r="H454" s="240">
        <v>0</v>
      </c>
      <c r="I454" s="240">
        <v>10</v>
      </c>
      <c r="J454" s="240">
        <v>2</v>
      </c>
      <c r="K454" s="241">
        <v>2</v>
      </c>
      <c r="L454" s="240">
        <v>21</v>
      </c>
      <c r="M454" s="241">
        <v>3.05</v>
      </c>
      <c r="N454" s="240">
        <f t="shared" si="12"/>
        <v>23</v>
      </c>
      <c r="O454" s="241">
        <f t="shared" si="13"/>
        <v>5.05</v>
      </c>
    </row>
    <row r="455" spans="1:15" ht="90">
      <c r="A455" s="244">
        <v>7</v>
      </c>
      <c r="B455" s="247" t="s">
        <v>990</v>
      </c>
      <c r="C455" s="244">
        <v>8951412</v>
      </c>
      <c r="D455" s="247" t="s">
        <v>146</v>
      </c>
      <c r="E455" s="244" t="s">
        <v>29</v>
      </c>
      <c r="F455" s="246" t="s">
        <v>1022</v>
      </c>
      <c r="G455" s="246" t="s">
        <v>93</v>
      </c>
      <c r="H455" s="240">
        <v>0</v>
      </c>
      <c r="I455" s="240">
        <v>10</v>
      </c>
      <c r="J455" s="240">
        <v>4</v>
      </c>
      <c r="K455" s="241">
        <v>3.2</v>
      </c>
      <c r="L455" s="240">
        <v>2</v>
      </c>
      <c r="M455" s="241">
        <v>0.4</v>
      </c>
      <c r="N455" s="240">
        <f t="shared" ref="N455:N519" si="14">SUM(J455,L455)</f>
        <v>6</v>
      </c>
      <c r="O455" s="241">
        <f t="shared" ref="O455:O519" si="15">SUM(K455,M455)</f>
        <v>3.6</v>
      </c>
    </row>
    <row r="456" spans="1:15" ht="101.25">
      <c r="A456" s="236">
        <v>7</v>
      </c>
      <c r="B456" s="237" t="s">
        <v>1023</v>
      </c>
      <c r="C456" s="236">
        <v>5956551</v>
      </c>
      <c r="D456" s="237" t="s">
        <v>155</v>
      </c>
      <c r="E456" s="236" t="s">
        <v>106</v>
      </c>
      <c r="F456" s="238" t="s">
        <v>152</v>
      </c>
      <c r="G456" s="238" t="s">
        <v>1024</v>
      </c>
      <c r="H456" s="240">
        <v>5</v>
      </c>
      <c r="I456" s="240"/>
      <c r="J456" s="240">
        <v>26</v>
      </c>
      <c r="K456" s="241">
        <v>1.7</v>
      </c>
      <c r="L456" s="240">
        <v>8</v>
      </c>
      <c r="M456" s="241">
        <v>0.8</v>
      </c>
      <c r="N456" s="240">
        <f t="shared" si="14"/>
        <v>34</v>
      </c>
      <c r="O456" s="241">
        <f t="shared" si="15"/>
        <v>2.5</v>
      </c>
    </row>
    <row r="457" spans="1:15" ht="78.75">
      <c r="A457" s="236">
        <v>7</v>
      </c>
      <c r="B457" s="237" t="s">
        <v>828</v>
      </c>
      <c r="C457" s="236">
        <v>1351633</v>
      </c>
      <c r="D457" s="237" t="s">
        <v>155</v>
      </c>
      <c r="E457" s="236" t="s">
        <v>106</v>
      </c>
      <c r="F457" s="238" t="s">
        <v>159</v>
      </c>
      <c r="G457" s="238" t="s">
        <v>289</v>
      </c>
      <c r="H457" s="240">
        <v>71</v>
      </c>
      <c r="I457" s="240"/>
      <c r="J457" s="240">
        <v>34</v>
      </c>
      <c r="K457" s="241">
        <v>31.05</v>
      </c>
      <c r="L457" s="240">
        <v>21</v>
      </c>
      <c r="M457" s="241">
        <v>21</v>
      </c>
      <c r="N457" s="240">
        <f t="shared" si="14"/>
        <v>55</v>
      </c>
      <c r="O457" s="241">
        <f t="shared" si="15"/>
        <v>52.05</v>
      </c>
    </row>
    <row r="458" spans="1:15" ht="33.75">
      <c r="A458" s="236">
        <v>7</v>
      </c>
      <c r="B458" s="275" t="s">
        <v>1014</v>
      </c>
      <c r="C458" s="236">
        <v>6986535</v>
      </c>
      <c r="D458" s="237" t="s">
        <v>176</v>
      </c>
      <c r="E458" s="276" t="s">
        <v>106</v>
      </c>
      <c r="F458" s="238" t="s">
        <v>175</v>
      </c>
      <c r="G458" s="238" t="s">
        <v>129</v>
      </c>
      <c r="H458" s="240">
        <v>177</v>
      </c>
      <c r="I458" s="240"/>
      <c r="J458" s="240">
        <v>24</v>
      </c>
      <c r="K458" s="241">
        <v>24</v>
      </c>
      <c r="L458" s="240">
        <v>44</v>
      </c>
      <c r="M458" s="241">
        <v>32.4</v>
      </c>
      <c r="N458" s="240">
        <f t="shared" si="14"/>
        <v>68</v>
      </c>
      <c r="O458" s="241">
        <f t="shared" si="15"/>
        <v>56.4</v>
      </c>
    </row>
    <row r="459" spans="1:15" ht="33.75">
      <c r="A459" s="236">
        <v>7</v>
      </c>
      <c r="B459" s="237" t="s">
        <v>1023</v>
      </c>
      <c r="C459" s="236">
        <v>3436550</v>
      </c>
      <c r="D459" s="237" t="s">
        <v>176</v>
      </c>
      <c r="E459" s="236" t="s">
        <v>106</v>
      </c>
      <c r="F459" s="238" t="s">
        <v>175</v>
      </c>
      <c r="G459" s="238" t="s">
        <v>129</v>
      </c>
      <c r="H459" s="240">
        <v>20</v>
      </c>
      <c r="I459" s="240"/>
      <c r="J459" s="240">
        <v>26</v>
      </c>
      <c r="K459" s="241">
        <v>7.5</v>
      </c>
      <c r="L459" s="240">
        <v>8</v>
      </c>
      <c r="M459" s="235">
        <v>3.2</v>
      </c>
      <c r="N459" s="240">
        <f t="shared" si="14"/>
        <v>34</v>
      </c>
      <c r="O459" s="241">
        <f t="shared" si="15"/>
        <v>10.7</v>
      </c>
    </row>
    <row r="460" spans="1:15" ht="36">
      <c r="A460" s="236">
        <v>7</v>
      </c>
      <c r="B460" s="237" t="s">
        <v>1034</v>
      </c>
      <c r="C460" s="236">
        <v>6621591</v>
      </c>
      <c r="D460" s="237" t="s">
        <v>176</v>
      </c>
      <c r="E460" s="236" t="s">
        <v>106</v>
      </c>
      <c r="F460" s="238" t="s">
        <v>175</v>
      </c>
      <c r="G460" s="238" t="s">
        <v>129</v>
      </c>
      <c r="H460" s="240">
        <v>258</v>
      </c>
      <c r="I460" s="240"/>
      <c r="J460" s="240">
        <v>105</v>
      </c>
      <c r="K460" s="241">
        <v>76.8</v>
      </c>
      <c r="L460" s="240">
        <v>80</v>
      </c>
      <c r="M460" s="241">
        <v>56.4</v>
      </c>
      <c r="N460" s="240">
        <f t="shared" si="14"/>
        <v>185</v>
      </c>
      <c r="O460" s="241">
        <f t="shared" si="15"/>
        <v>133.19999999999999</v>
      </c>
    </row>
    <row r="461" spans="1:15" ht="90">
      <c r="A461" s="236">
        <v>7</v>
      </c>
      <c r="B461" s="275" t="s">
        <v>1014</v>
      </c>
      <c r="C461" s="236">
        <v>9313776</v>
      </c>
      <c r="D461" s="237" t="s">
        <v>183</v>
      </c>
      <c r="E461" s="276" t="s">
        <v>106</v>
      </c>
      <c r="F461" s="238" t="s">
        <v>323</v>
      </c>
      <c r="G461" s="238" t="s">
        <v>129</v>
      </c>
      <c r="H461" s="240">
        <v>45</v>
      </c>
      <c r="I461" s="240"/>
      <c r="J461" s="240">
        <v>11</v>
      </c>
      <c r="K461" s="241">
        <v>11</v>
      </c>
      <c r="L461" s="240">
        <v>28</v>
      </c>
      <c r="M461" s="241">
        <v>13.6</v>
      </c>
      <c r="N461" s="240">
        <f t="shared" si="14"/>
        <v>39</v>
      </c>
      <c r="O461" s="241">
        <f t="shared" si="15"/>
        <v>24.6</v>
      </c>
    </row>
    <row r="462" spans="1:15" ht="67.5">
      <c r="A462" s="236">
        <v>7</v>
      </c>
      <c r="B462" s="237" t="s">
        <v>1023</v>
      </c>
      <c r="C462" s="236">
        <v>4039638</v>
      </c>
      <c r="D462" s="237" t="s">
        <v>183</v>
      </c>
      <c r="E462" s="236" t="s">
        <v>106</v>
      </c>
      <c r="F462" s="238" t="s">
        <v>182</v>
      </c>
      <c r="G462" s="238" t="s">
        <v>1039</v>
      </c>
      <c r="H462" s="240">
        <v>40</v>
      </c>
      <c r="I462" s="240"/>
      <c r="J462" s="240">
        <v>26</v>
      </c>
      <c r="K462" s="241">
        <v>16.8</v>
      </c>
      <c r="L462" s="240">
        <v>8</v>
      </c>
      <c r="M462" s="241">
        <v>4</v>
      </c>
      <c r="N462" s="240">
        <f t="shared" si="14"/>
        <v>34</v>
      </c>
      <c r="O462" s="241">
        <f t="shared" si="15"/>
        <v>20.8</v>
      </c>
    </row>
    <row r="463" spans="1:15" ht="45">
      <c r="A463" s="231">
        <v>7</v>
      </c>
      <c r="B463" s="232" t="s">
        <v>1044</v>
      </c>
      <c r="C463" s="236">
        <v>6580078</v>
      </c>
      <c r="D463" s="237" t="s">
        <v>183</v>
      </c>
      <c r="E463" s="236" t="s">
        <v>106</v>
      </c>
      <c r="F463" s="238" t="s">
        <v>182</v>
      </c>
      <c r="G463" s="238" t="s">
        <v>44</v>
      </c>
      <c r="H463" s="240">
        <v>12</v>
      </c>
      <c r="I463" s="240"/>
      <c r="J463" s="240">
        <v>8</v>
      </c>
      <c r="K463" s="241">
        <v>8</v>
      </c>
      <c r="L463" s="240">
        <v>3</v>
      </c>
      <c r="M463" s="241">
        <v>1.75</v>
      </c>
      <c r="N463" s="240">
        <f t="shared" si="14"/>
        <v>11</v>
      </c>
      <c r="O463" s="241">
        <f t="shared" si="15"/>
        <v>9.75</v>
      </c>
    </row>
    <row r="464" spans="1:15" ht="36">
      <c r="A464" s="236">
        <v>7</v>
      </c>
      <c r="B464" s="237" t="s">
        <v>1034</v>
      </c>
      <c r="C464" s="236">
        <v>2269939</v>
      </c>
      <c r="D464" s="237" t="s">
        <v>183</v>
      </c>
      <c r="E464" s="236" t="s">
        <v>106</v>
      </c>
      <c r="F464" s="238" t="s">
        <v>182</v>
      </c>
      <c r="G464" s="238" t="s">
        <v>129</v>
      </c>
      <c r="H464" s="240">
        <v>120</v>
      </c>
      <c r="I464" s="240"/>
      <c r="J464" s="240">
        <v>72</v>
      </c>
      <c r="K464" s="241">
        <v>42.4</v>
      </c>
      <c r="L464" s="240">
        <v>60</v>
      </c>
      <c r="M464" s="241">
        <v>24.4</v>
      </c>
      <c r="N464" s="240">
        <f t="shared" si="14"/>
        <v>132</v>
      </c>
      <c r="O464" s="241">
        <f t="shared" si="15"/>
        <v>66.8</v>
      </c>
    </row>
    <row r="465" spans="1:15" ht="45">
      <c r="A465" s="231">
        <v>7</v>
      </c>
      <c r="B465" s="232" t="s">
        <v>732</v>
      </c>
      <c r="C465" s="231">
        <v>8217675</v>
      </c>
      <c r="D465" s="232" t="s">
        <v>1957</v>
      </c>
      <c r="E465" s="231" t="s">
        <v>1211</v>
      </c>
      <c r="F465" s="233" t="s">
        <v>1955</v>
      </c>
      <c r="G465" s="233" t="s">
        <v>1751</v>
      </c>
      <c r="H465" s="234">
        <v>4</v>
      </c>
      <c r="I465" s="234"/>
      <c r="J465" s="234">
        <v>6</v>
      </c>
      <c r="K465" s="235">
        <v>2.7</v>
      </c>
      <c r="L465" s="234">
        <v>6</v>
      </c>
      <c r="M465" s="235">
        <v>0.45</v>
      </c>
      <c r="N465" s="240">
        <f t="shared" si="14"/>
        <v>12</v>
      </c>
      <c r="O465" s="241">
        <f t="shared" si="15"/>
        <v>3.1500000000000004</v>
      </c>
    </row>
    <row r="466" spans="1:15" ht="90">
      <c r="A466" s="236">
        <v>7</v>
      </c>
      <c r="B466" s="232" t="s">
        <v>998</v>
      </c>
      <c r="C466" s="231">
        <v>8349589</v>
      </c>
      <c r="D466" s="232" t="s">
        <v>1744</v>
      </c>
      <c r="E466" s="236" t="s">
        <v>106</v>
      </c>
      <c r="F466" s="238" t="s">
        <v>498</v>
      </c>
      <c r="G466" s="238" t="s">
        <v>2650</v>
      </c>
      <c r="H466" s="240">
        <v>2</v>
      </c>
      <c r="I466" s="240"/>
      <c r="J466" s="240">
        <v>4</v>
      </c>
      <c r="K466" s="241">
        <v>3.08</v>
      </c>
      <c r="L466" s="240">
        <v>7</v>
      </c>
      <c r="M466" s="241">
        <v>0.3</v>
      </c>
      <c r="N466" s="240">
        <f t="shared" si="14"/>
        <v>11</v>
      </c>
      <c r="O466" s="241">
        <f t="shared" si="15"/>
        <v>3.38</v>
      </c>
    </row>
    <row r="467" spans="1:15" ht="33.75">
      <c r="A467" s="231">
        <v>7</v>
      </c>
      <c r="B467" s="232" t="s">
        <v>828</v>
      </c>
      <c r="C467" s="231">
        <v>7293077</v>
      </c>
      <c r="D467" s="232" t="s">
        <v>1744</v>
      </c>
      <c r="E467" s="231" t="s">
        <v>106</v>
      </c>
      <c r="F467" s="233" t="s">
        <v>713</v>
      </c>
      <c r="G467" s="233" t="s">
        <v>299</v>
      </c>
      <c r="H467" s="234">
        <v>8</v>
      </c>
      <c r="I467" s="234"/>
      <c r="J467" s="234">
        <v>14</v>
      </c>
      <c r="K467" s="235">
        <v>3.55</v>
      </c>
      <c r="L467" s="234">
        <v>1</v>
      </c>
      <c r="M467" s="235">
        <v>1</v>
      </c>
      <c r="N467" s="240">
        <f t="shared" si="14"/>
        <v>15</v>
      </c>
      <c r="O467" s="241">
        <f t="shared" si="15"/>
        <v>4.55</v>
      </c>
    </row>
    <row r="468" spans="1:15" ht="33.75">
      <c r="A468" s="231">
        <v>7</v>
      </c>
      <c r="B468" s="232" t="s">
        <v>1363</v>
      </c>
      <c r="C468" s="231">
        <v>6427324</v>
      </c>
      <c r="D468" s="232" t="s">
        <v>1762</v>
      </c>
      <c r="E468" s="231" t="s">
        <v>1761</v>
      </c>
      <c r="F468" s="233" t="s">
        <v>1195</v>
      </c>
      <c r="G468" s="233" t="s">
        <v>144</v>
      </c>
      <c r="H468" s="234">
        <v>0</v>
      </c>
      <c r="I468" s="234">
        <v>4</v>
      </c>
      <c r="J468" s="234">
        <v>4</v>
      </c>
      <c r="K468" s="235">
        <v>2.5</v>
      </c>
      <c r="L468" s="234">
        <v>3</v>
      </c>
      <c r="M468" s="235">
        <v>1.58</v>
      </c>
      <c r="N468" s="240">
        <f t="shared" si="14"/>
        <v>7</v>
      </c>
      <c r="O468" s="241">
        <f t="shared" si="15"/>
        <v>4.08</v>
      </c>
    </row>
    <row r="469" spans="1:15" ht="78.75">
      <c r="A469" s="244">
        <v>7</v>
      </c>
      <c r="B469" s="245" t="s">
        <v>1821</v>
      </c>
      <c r="C469" s="236">
        <v>6102115</v>
      </c>
      <c r="D469" s="245" t="s">
        <v>2719</v>
      </c>
      <c r="E469" s="244" t="s">
        <v>29</v>
      </c>
      <c r="F469" s="256" t="s">
        <v>2717</v>
      </c>
      <c r="G469" s="256" t="s">
        <v>2718</v>
      </c>
      <c r="H469" s="240">
        <v>0</v>
      </c>
      <c r="I469" s="240">
        <v>2</v>
      </c>
      <c r="J469" s="240">
        <v>3</v>
      </c>
      <c r="K469" s="241">
        <v>2.5</v>
      </c>
      <c r="L469" s="240">
        <v>3</v>
      </c>
      <c r="M469" s="241">
        <v>0.85</v>
      </c>
      <c r="N469" s="240">
        <f t="shared" si="14"/>
        <v>6</v>
      </c>
      <c r="O469" s="241">
        <f t="shared" si="15"/>
        <v>3.35</v>
      </c>
    </row>
    <row r="470" spans="1:15" ht="157.5">
      <c r="A470" s="231">
        <v>7</v>
      </c>
      <c r="B470" s="232" t="s">
        <v>1821</v>
      </c>
      <c r="C470" s="231">
        <v>6651167</v>
      </c>
      <c r="D470" s="232" t="s">
        <v>2160</v>
      </c>
      <c r="E470" s="231" t="s">
        <v>29</v>
      </c>
      <c r="F470" s="233" t="s">
        <v>2483</v>
      </c>
      <c r="G470" s="233" t="s">
        <v>2458</v>
      </c>
      <c r="H470" s="234">
        <v>0</v>
      </c>
      <c r="I470" s="234">
        <v>2</v>
      </c>
      <c r="J470" s="234">
        <v>3</v>
      </c>
      <c r="K470" s="235">
        <v>2.5</v>
      </c>
      <c r="L470" s="234">
        <v>7</v>
      </c>
      <c r="M470" s="235">
        <v>1.55</v>
      </c>
      <c r="N470" s="240">
        <f t="shared" si="14"/>
        <v>10</v>
      </c>
      <c r="O470" s="241">
        <f t="shared" si="15"/>
        <v>4.05</v>
      </c>
    </row>
    <row r="471" spans="1:15" ht="45">
      <c r="A471" s="231">
        <v>7</v>
      </c>
      <c r="B471" s="232" t="s">
        <v>2065</v>
      </c>
      <c r="C471" s="257">
        <v>3536223</v>
      </c>
      <c r="D471" s="232" t="s">
        <v>2160</v>
      </c>
      <c r="E471" s="257" t="s">
        <v>29</v>
      </c>
      <c r="F471" s="259" t="s">
        <v>1391</v>
      </c>
      <c r="G471" s="259" t="s">
        <v>2208</v>
      </c>
      <c r="H471" s="240">
        <v>0</v>
      </c>
      <c r="I471" s="240">
        <v>2</v>
      </c>
      <c r="J471" s="240">
        <v>4</v>
      </c>
      <c r="K471" s="241">
        <v>2</v>
      </c>
      <c r="L471" s="240">
        <v>1</v>
      </c>
      <c r="M471" s="241">
        <v>0.375</v>
      </c>
      <c r="N471" s="240">
        <f t="shared" si="14"/>
        <v>5</v>
      </c>
      <c r="O471" s="241">
        <f t="shared" si="15"/>
        <v>2.375</v>
      </c>
    </row>
    <row r="472" spans="1:15" ht="45">
      <c r="A472" s="244">
        <v>7</v>
      </c>
      <c r="B472" s="247" t="s">
        <v>732</v>
      </c>
      <c r="C472" s="244">
        <v>6125071</v>
      </c>
      <c r="D472" s="247" t="s">
        <v>2160</v>
      </c>
      <c r="E472" s="244" t="s">
        <v>29</v>
      </c>
      <c r="F472" s="246" t="s">
        <v>1391</v>
      </c>
      <c r="G472" s="246" t="s">
        <v>2399</v>
      </c>
      <c r="H472" s="240">
        <v>0</v>
      </c>
      <c r="I472" s="240">
        <v>1</v>
      </c>
      <c r="J472" s="240">
        <v>2</v>
      </c>
      <c r="K472" s="241">
        <v>1.2</v>
      </c>
      <c r="L472" s="240">
        <v>6</v>
      </c>
      <c r="M472" s="241">
        <v>0.21</v>
      </c>
      <c r="N472" s="240">
        <f t="shared" si="14"/>
        <v>8</v>
      </c>
      <c r="O472" s="241">
        <f t="shared" si="15"/>
        <v>1.41</v>
      </c>
    </row>
    <row r="473" spans="1:15" ht="45">
      <c r="A473" s="236">
        <v>7</v>
      </c>
      <c r="B473" s="237" t="s">
        <v>1783</v>
      </c>
      <c r="C473" s="236">
        <v>7406243</v>
      </c>
      <c r="D473" s="237" t="s">
        <v>2160</v>
      </c>
      <c r="E473" s="236" t="s">
        <v>29</v>
      </c>
      <c r="F473" s="238" t="s">
        <v>1391</v>
      </c>
      <c r="G473" s="238" t="s">
        <v>2208</v>
      </c>
      <c r="H473" s="240">
        <v>0</v>
      </c>
      <c r="I473" s="240">
        <v>6</v>
      </c>
      <c r="J473" s="240">
        <v>7</v>
      </c>
      <c r="K473" s="241">
        <v>6.5</v>
      </c>
      <c r="L473" s="240">
        <v>7</v>
      </c>
      <c r="M473" s="241">
        <v>2.6</v>
      </c>
      <c r="N473" s="240">
        <f t="shared" si="14"/>
        <v>14</v>
      </c>
      <c r="O473" s="241">
        <f t="shared" si="15"/>
        <v>9.1</v>
      </c>
    </row>
    <row r="474" spans="1:15" ht="90">
      <c r="A474" s="244">
        <v>7</v>
      </c>
      <c r="B474" s="247" t="s">
        <v>2478</v>
      </c>
      <c r="C474" s="244">
        <v>2275903</v>
      </c>
      <c r="D474" s="247" t="s">
        <v>2160</v>
      </c>
      <c r="E474" s="244" t="s">
        <v>29</v>
      </c>
      <c r="F474" s="246" t="s">
        <v>2479</v>
      </c>
      <c r="G474" s="246" t="s">
        <v>2166</v>
      </c>
      <c r="H474" s="240">
        <v>0</v>
      </c>
      <c r="I474" s="240">
        <v>4</v>
      </c>
      <c r="J474" s="240">
        <v>6</v>
      </c>
      <c r="K474" s="241">
        <v>1.3</v>
      </c>
      <c r="L474" s="240">
        <v>7</v>
      </c>
      <c r="M474" s="241">
        <v>1.3</v>
      </c>
      <c r="N474" s="240">
        <f t="shared" si="14"/>
        <v>13</v>
      </c>
      <c r="O474" s="241">
        <f t="shared" si="15"/>
        <v>2.6</v>
      </c>
    </row>
    <row r="475" spans="1:15" ht="78.75">
      <c r="A475" s="244">
        <v>7</v>
      </c>
      <c r="B475" s="247" t="s">
        <v>2478</v>
      </c>
      <c r="C475" s="244">
        <v>9772872</v>
      </c>
      <c r="D475" s="247" t="s">
        <v>2160</v>
      </c>
      <c r="E475" s="244" t="s">
        <v>29</v>
      </c>
      <c r="F475" s="246" t="s">
        <v>2492</v>
      </c>
      <c r="G475" s="246" t="s">
        <v>1735</v>
      </c>
      <c r="H475" s="240">
        <v>0</v>
      </c>
      <c r="I475" s="240">
        <v>4</v>
      </c>
      <c r="J475" s="240">
        <v>6</v>
      </c>
      <c r="K475" s="241">
        <v>1.1000000000000001</v>
      </c>
      <c r="L475" s="240">
        <v>5</v>
      </c>
      <c r="M475" s="241">
        <v>0.7</v>
      </c>
      <c r="N475" s="240">
        <f t="shared" si="14"/>
        <v>11</v>
      </c>
      <c r="O475" s="241">
        <f t="shared" si="15"/>
        <v>1.8</v>
      </c>
    </row>
    <row r="476" spans="1:15" ht="33.75">
      <c r="A476" s="231">
        <v>7</v>
      </c>
      <c r="B476" s="232" t="s">
        <v>732</v>
      </c>
      <c r="C476" s="231">
        <v>1826142</v>
      </c>
      <c r="D476" s="232" t="s">
        <v>1774</v>
      </c>
      <c r="E476" s="231" t="s">
        <v>29</v>
      </c>
      <c r="F476" s="233" t="s">
        <v>1750</v>
      </c>
      <c r="G476" s="233" t="s">
        <v>299</v>
      </c>
      <c r="H476" s="234">
        <v>5</v>
      </c>
      <c r="I476" s="234"/>
      <c r="J476" s="234">
        <v>5</v>
      </c>
      <c r="K476" s="235">
        <v>0.7</v>
      </c>
      <c r="L476" s="234">
        <v>7</v>
      </c>
      <c r="M476" s="235">
        <v>0.66</v>
      </c>
      <c r="N476" s="240">
        <f t="shared" si="14"/>
        <v>12</v>
      </c>
      <c r="O476" s="241">
        <f t="shared" si="15"/>
        <v>1.3599999999999999</v>
      </c>
    </row>
    <row r="477" spans="1:15" ht="123.75">
      <c r="A477" s="248">
        <v>7</v>
      </c>
      <c r="B477" s="249" t="s">
        <v>998</v>
      </c>
      <c r="C477" s="248">
        <v>7942332</v>
      </c>
      <c r="D477" s="249" t="s">
        <v>1217</v>
      </c>
      <c r="E477" s="248" t="s">
        <v>52</v>
      </c>
      <c r="F477" s="250" t="s">
        <v>498</v>
      </c>
      <c r="G477" s="250" t="s">
        <v>33</v>
      </c>
      <c r="H477" s="251">
        <v>0</v>
      </c>
      <c r="I477" s="251">
        <v>1</v>
      </c>
      <c r="J477" s="251">
        <v>1</v>
      </c>
      <c r="K477" s="252">
        <v>0.5</v>
      </c>
      <c r="L477" s="251">
        <v>7</v>
      </c>
      <c r="M477" s="252">
        <v>0.5</v>
      </c>
      <c r="N477" s="240">
        <f t="shared" si="14"/>
        <v>8</v>
      </c>
      <c r="O477" s="241">
        <f t="shared" si="15"/>
        <v>1</v>
      </c>
    </row>
    <row r="478" spans="1:15" ht="45">
      <c r="A478" s="248">
        <v>7</v>
      </c>
      <c r="B478" s="249" t="s">
        <v>1199</v>
      </c>
      <c r="C478" s="248">
        <v>1621637</v>
      </c>
      <c r="D478" s="249" t="s">
        <v>1217</v>
      </c>
      <c r="E478" s="248" t="s">
        <v>52</v>
      </c>
      <c r="F478" s="250" t="s">
        <v>182</v>
      </c>
      <c r="G478" s="250" t="s">
        <v>153</v>
      </c>
      <c r="H478" s="234">
        <v>0</v>
      </c>
      <c r="I478" s="251">
        <v>1</v>
      </c>
      <c r="J478" s="251">
        <v>3</v>
      </c>
      <c r="K478" s="252">
        <v>0.7</v>
      </c>
      <c r="L478" s="251">
        <v>2</v>
      </c>
      <c r="M478" s="252">
        <v>0.2</v>
      </c>
      <c r="N478" s="240">
        <f t="shared" si="14"/>
        <v>5</v>
      </c>
      <c r="O478" s="241">
        <f t="shared" si="15"/>
        <v>0.89999999999999991</v>
      </c>
    </row>
    <row r="479" spans="1:15" ht="33.75">
      <c r="A479" s="253">
        <v>7</v>
      </c>
      <c r="B479" s="254" t="s">
        <v>1442</v>
      </c>
      <c r="C479" s="253">
        <v>6384214</v>
      </c>
      <c r="D479" s="277" t="s">
        <v>1217</v>
      </c>
      <c r="E479" s="273" t="s">
        <v>52</v>
      </c>
      <c r="F479" s="255" t="s">
        <v>1559</v>
      </c>
      <c r="G479" s="255" t="s">
        <v>144</v>
      </c>
      <c r="H479" s="251">
        <v>0</v>
      </c>
      <c r="I479" s="251">
        <v>20</v>
      </c>
      <c r="J479" s="251">
        <v>6</v>
      </c>
      <c r="K479" s="252">
        <v>3.125</v>
      </c>
      <c r="L479" s="251">
        <v>3</v>
      </c>
      <c r="M479" s="252">
        <v>0.6</v>
      </c>
      <c r="N479" s="240">
        <f t="shared" si="14"/>
        <v>9</v>
      </c>
      <c r="O479" s="241">
        <f t="shared" si="15"/>
        <v>3.7250000000000001</v>
      </c>
    </row>
    <row r="480" spans="1:15" ht="112.5">
      <c r="A480" s="248">
        <v>7</v>
      </c>
      <c r="B480" s="249" t="s">
        <v>732</v>
      </c>
      <c r="C480" s="248">
        <v>8583484</v>
      </c>
      <c r="D480" s="249" t="s">
        <v>1217</v>
      </c>
      <c r="E480" s="248" t="s">
        <v>29</v>
      </c>
      <c r="F480" s="250" t="s">
        <v>1555</v>
      </c>
      <c r="G480" s="250" t="s">
        <v>153</v>
      </c>
      <c r="H480" s="234">
        <v>0</v>
      </c>
      <c r="I480" s="251">
        <v>1</v>
      </c>
      <c r="J480" s="251">
        <v>1</v>
      </c>
      <c r="K480" s="252">
        <v>0.3</v>
      </c>
      <c r="L480" s="251">
        <v>7</v>
      </c>
      <c r="M480" s="252">
        <v>0.7</v>
      </c>
      <c r="N480" s="240">
        <f t="shared" si="14"/>
        <v>8</v>
      </c>
      <c r="O480" s="241">
        <f t="shared" si="15"/>
        <v>1</v>
      </c>
    </row>
    <row r="481" spans="1:15" ht="78.75">
      <c r="A481" s="248">
        <v>7</v>
      </c>
      <c r="B481" s="249" t="s">
        <v>1549</v>
      </c>
      <c r="C481" s="248">
        <v>7058897</v>
      </c>
      <c r="D481" s="249" t="s">
        <v>1217</v>
      </c>
      <c r="E481" s="248" t="s">
        <v>29</v>
      </c>
      <c r="F481" s="250" t="s">
        <v>1550</v>
      </c>
      <c r="G481" s="250"/>
      <c r="H481" s="234">
        <v>0</v>
      </c>
      <c r="I481" s="251">
        <v>2</v>
      </c>
      <c r="J481" s="251">
        <v>2</v>
      </c>
      <c r="K481" s="252">
        <v>2</v>
      </c>
      <c r="L481" s="251">
        <v>3</v>
      </c>
      <c r="M481" s="252">
        <v>0.9</v>
      </c>
      <c r="N481" s="240">
        <f t="shared" si="14"/>
        <v>5</v>
      </c>
      <c r="O481" s="241">
        <f t="shared" si="15"/>
        <v>2.9</v>
      </c>
    </row>
    <row r="482" spans="1:15" ht="202.5">
      <c r="A482" s="248">
        <v>7</v>
      </c>
      <c r="B482" s="249" t="s">
        <v>1542</v>
      </c>
      <c r="C482" s="248">
        <v>1296529</v>
      </c>
      <c r="D482" s="249" t="s">
        <v>1217</v>
      </c>
      <c r="E482" s="236" t="s">
        <v>52</v>
      </c>
      <c r="F482" s="250" t="s">
        <v>1543</v>
      </c>
      <c r="G482" s="250" t="s">
        <v>93</v>
      </c>
      <c r="H482" s="234">
        <v>0</v>
      </c>
      <c r="I482" s="240">
        <v>1</v>
      </c>
      <c r="J482" s="240">
        <v>1</v>
      </c>
      <c r="K482" s="241">
        <v>0.1</v>
      </c>
      <c r="L482" s="240">
        <v>1</v>
      </c>
      <c r="M482" s="241">
        <v>0.1</v>
      </c>
      <c r="N482" s="240">
        <f t="shared" si="14"/>
        <v>2</v>
      </c>
      <c r="O482" s="241">
        <f t="shared" si="15"/>
        <v>0.2</v>
      </c>
    </row>
    <row r="483" spans="1:15" ht="33.75">
      <c r="A483" s="248">
        <v>7</v>
      </c>
      <c r="B483" s="249" t="s">
        <v>1568</v>
      </c>
      <c r="C483" s="248">
        <v>5999482</v>
      </c>
      <c r="D483" s="249" t="s">
        <v>1217</v>
      </c>
      <c r="E483" s="248" t="s">
        <v>52</v>
      </c>
      <c r="F483" s="250" t="s">
        <v>175</v>
      </c>
      <c r="G483" s="250" t="s">
        <v>129</v>
      </c>
      <c r="H483" s="234">
        <v>0</v>
      </c>
      <c r="I483" s="251">
        <v>1</v>
      </c>
      <c r="J483" s="251">
        <v>1</v>
      </c>
      <c r="K483" s="252">
        <v>0.5</v>
      </c>
      <c r="L483" s="251">
        <v>0</v>
      </c>
      <c r="M483" s="252">
        <v>0</v>
      </c>
      <c r="N483" s="240">
        <f t="shared" si="14"/>
        <v>1</v>
      </c>
      <c r="O483" s="241">
        <f t="shared" si="15"/>
        <v>0.5</v>
      </c>
    </row>
    <row r="484" spans="1:15" ht="90">
      <c r="A484" s="248">
        <v>7</v>
      </c>
      <c r="B484" s="249" t="s">
        <v>998</v>
      </c>
      <c r="C484" s="248">
        <v>1294772</v>
      </c>
      <c r="D484" s="249" t="s">
        <v>108</v>
      </c>
      <c r="E484" s="248" t="s">
        <v>52</v>
      </c>
      <c r="F484" s="250" t="s">
        <v>498</v>
      </c>
      <c r="G484" s="250" t="s">
        <v>814</v>
      </c>
      <c r="H484" s="251">
        <v>2</v>
      </c>
      <c r="I484" s="251">
        <v>3</v>
      </c>
      <c r="J484" s="251">
        <v>4</v>
      </c>
      <c r="K484" s="252">
        <v>0.5</v>
      </c>
      <c r="L484" s="251">
        <v>7</v>
      </c>
      <c r="M484" s="252">
        <v>0.25</v>
      </c>
      <c r="N484" s="240">
        <f t="shared" si="14"/>
        <v>11</v>
      </c>
      <c r="O484" s="241">
        <f t="shared" si="15"/>
        <v>0.75</v>
      </c>
    </row>
    <row r="485" spans="1:15" ht="112.5">
      <c r="A485" s="244">
        <v>7</v>
      </c>
      <c r="B485" s="247" t="s">
        <v>990</v>
      </c>
      <c r="C485" s="244">
        <v>4868271</v>
      </c>
      <c r="D485" s="247" t="s">
        <v>108</v>
      </c>
      <c r="E485" s="244" t="s">
        <v>106</v>
      </c>
      <c r="F485" s="246" t="s">
        <v>995</v>
      </c>
      <c r="G485" s="246" t="s">
        <v>93</v>
      </c>
      <c r="H485" s="240">
        <v>14</v>
      </c>
      <c r="I485" s="240"/>
      <c r="J485" s="240">
        <v>5</v>
      </c>
      <c r="K485" s="241">
        <v>3.7</v>
      </c>
      <c r="L485" s="240">
        <v>1</v>
      </c>
      <c r="M485" s="241">
        <v>0.3</v>
      </c>
      <c r="N485" s="240">
        <f t="shared" si="14"/>
        <v>6</v>
      </c>
      <c r="O485" s="241">
        <f t="shared" si="15"/>
        <v>4</v>
      </c>
    </row>
    <row r="486" spans="1:15" ht="112.5">
      <c r="A486" s="236">
        <v>7</v>
      </c>
      <c r="B486" s="237" t="s">
        <v>2752</v>
      </c>
      <c r="C486" s="236">
        <v>4076320</v>
      </c>
      <c r="D486" s="237" t="s">
        <v>34</v>
      </c>
      <c r="E486" s="236" t="s">
        <v>31</v>
      </c>
      <c r="F486" s="238" t="s">
        <v>859</v>
      </c>
      <c r="G486" s="238" t="s">
        <v>194</v>
      </c>
      <c r="H486" s="240">
        <v>0</v>
      </c>
      <c r="I486" s="240">
        <v>10</v>
      </c>
      <c r="J486" s="240">
        <v>12</v>
      </c>
      <c r="K486" s="241">
        <v>4</v>
      </c>
      <c r="L486" s="240">
        <v>3</v>
      </c>
      <c r="M486" s="241">
        <v>0.03</v>
      </c>
      <c r="N486" s="240">
        <f t="shared" si="14"/>
        <v>15</v>
      </c>
      <c r="O486" s="241">
        <f t="shared" si="15"/>
        <v>4.03</v>
      </c>
    </row>
    <row r="487" spans="1:15" ht="202.5">
      <c r="A487" s="236">
        <v>7</v>
      </c>
      <c r="B487" s="237" t="s">
        <v>971</v>
      </c>
      <c r="C487" s="236">
        <v>6570745</v>
      </c>
      <c r="D487" s="237" t="s">
        <v>34</v>
      </c>
      <c r="E487" s="236" t="s">
        <v>31</v>
      </c>
      <c r="F487" s="238" t="s">
        <v>32</v>
      </c>
      <c r="G487" s="238" t="s">
        <v>93</v>
      </c>
      <c r="H487" s="240">
        <v>0</v>
      </c>
      <c r="I487" s="240">
        <v>2</v>
      </c>
      <c r="J487" s="240">
        <v>2</v>
      </c>
      <c r="K487" s="241">
        <v>1.1000000000000001</v>
      </c>
      <c r="L487" s="240">
        <v>1</v>
      </c>
      <c r="M487" s="241">
        <v>0.1</v>
      </c>
      <c r="N487" s="240">
        <f t="shared" si="14"/>
        <v>3</v>
      </c>
      <c r="O487" s="241">
        <f t="shared" si="15"/>
        <v>1.2000000000000002</v>
      </c>
    </row>
    <row r="488" spans="1:15" ht="90">
      <c r="A488" s="236">
        <v>7</v>
      </c>
      <c r="B488" s="237" t="s">
        <v>977</v>
      </c>
      <c r="C488" s="236">
        <v>2680198</v>
      </c>
      <c r="D488" s="237" t="s">
        <v>45</v>
      </c>
      <c r="E488" s="236" t="s">
        <v>31</v>
      </c>
      <c r="F488" s="238" t="s">
        <v>978</v>
      </c>
      <c r="G488" s="238" t="s">
        <v>44</v>
      </c>
      <c r="H488" s="240">
        <v>0</v>
      </c>
      <c r="I488" s="239">
        <v>6</v>
      </c>
      <c r="J488" s="240">
        <v>7</v>
      </c>
      <c r="K488" s="241">
        <v>6.5</v>
      </c>
      <c r="L488" s="240">
        <v>1</v>
      </c>
      <c r="M488" s="241">
        <v>1</v>
      </c>
      <c r="N488" s="240">
        <f t="shared" si="14"/>
        <v>8</v>
      </c>
      <c r="O488" s="241">
        <f t="shared" si="15"/>
        <v>7.5</v>
      </c>
    </row>
    <row r="489" spans="1:15" ht="123.75">
      <c r="A489" s="236">
        <v>7</v>
      </c>
      <c r="B489" s="237" t="s">
        <v>984</v>
      </c>
      <c r="C489" s="236">
        <v>8895811</v>
      </c>
      <c r="D489" s="237" t="s">
        <v>45</v>
      </c>
      <c r="E489" s="236" t="s">
        <v>31</v>
      </c>
      <c r="F489" s="238" t="s">
        <v>335</v>
      </c>
      <c r="G489" s="238" t="s">
        <v>33</v>
      </c>
      <c r="H489" s="240">
        <v>0</v>
      </c>
      <c r="I489" s="239">
        <v>10</v>
      </c>
      <c r="J489" s="240">
        <v>12</v>
      </c>
      <c r="K489" s="241">
        <v>11</v>
      </c>
      <c r="L489" s="240">
        <v>4</v>
      </c>
      <c r="M489" s="241">
        <v>3</v>
      </c>
      <c r="N489" s="240">
        <f t="shared" si="14"/>
        <v>16</v>
      </c>
      <c r="O489" s="241">
        <f t="shared" si="15"/>
        <v>14</v>
      </c>
    </row>
    <row r="490" spans="1:15" ht="112.5">
      <c r="A490" s="231">
        <v>7</v>
      </c>
      <c r="B490" s="237" t="s">
        <v>1085</v>
      </c>
      <c r="C490" s="231">
        <v>7806201</v>
      </c>
      <c r="D490" s="232" t="s">
        <v>45</v>
      </c>
      <c r="E490" s="231" t="s">
        <v>31</v>
      </c>
      <c r="F490" s="233" t="s">
        <v>258</v>
      </c>
      <c r="G490" s="233" t="s">
        <v>194</v>
      </c>
      <c r="H490" s="234">
        <v>0</v>
      </c>
      <c r="I490" s="234">
        <v>9</v>
      </c>
      <c r="J490" s="234">
        <v>9</v>
      </c>
      <c r="K490" s="235">
        <v>8.8000000000000007</v>
      </c>
      <c r="L490" s="234">
        <v>1</v>
      </c>
      <c r="M490" s="235">
        <v>0.8</v>
      </c>
      <c r="N490" s="240">
        <f t="shared" si="14"/>
        <v>10</v>
      </c>
      <c r="O490" s="241">
        <f t="shared" si="15"/>
        <v>9.6000000000000014</v>
      </c>
    </row>
    <row r="491" spans="1:15" ht="101.25">
      <c r="A491" s="244">
        <v>7</v>
      </c>
      <c r="B491" s="247" t="s">
        <v>990</v>
      </c>
      <c r="C491" s="244">
        <v>7907052</v>
      </c>
      <c r="D491" s="247" t="s">
        <v>45</v>
      </c>
      <c r="E491" s="244" t="s">
        <v>31</v>
      </c>
      <c r="F491" s="246" t="s">
        <v>258</v>
      </c>
      <c r="G491" s="246" t="s">
        <v>44</v>
      </c>
      <c r="H491" s="240">
        <v>0</v>
      </c>
      <c r="I491" s="240">
        <v>10</v>
      </c>
      <c r="J491" s="240">
        <v>11</v>
      </c>
      <c r="K491" s="241">
        <v>10.199999999999999</v>
      </c>
      <c r="L491" s="240">
        <v>3</v>
      </c>
      <c r="M491" s="241">
        <v>1.5</v>
      </c>
      <c r="N491" s="240">
        <f t="shared" si="14"/>
        <v>14</v>
      </c>
      <c r="O491" s="241">
        <f t="shared" si="15"/>
        <v>11.7</v>
      </c>
    </row>
    <row r="492" spans="1:15" ht="90">
      <c r="A492" s="248">
        <v>7</v>
      </c>
      <c r="B492" s="249" t="s">
        <v>998</v>
      </c>
      <c r="C492" s="248">
        <v>6522122</v>
      </c>
      <c r="D492" s="249" t="s">
        <v>1742</v>
      </c>
      <c r="E492" s="253" t="s">
        <v>31</v>
      </c>
      <c r="F492" s="250" t="s">
        <v>498</v>
      </c>
      <c r="G492" s="250" t="s">
        <v>299</v>
      </c>
      <c r="H492" s="251">
        <v>0</v>
      </c>
      <c r="I492" s="251">
        <v>3</v>
      </c>
      <c r="J492" s="251">
        <v>4</v>
      </c>
      <c r="K492" s="252">
        <v>1.1299999999999999</v>
      </c>
      <c r="L492" s="251">
        <v>7</v>
      </c>
      <c r="M492" s="252">
        <v>0.25</v>
      </c>
      <c r="N492" s="240">
        <f t="shared" si="14"/>
        <v>11</v>
      </c>
      <c r="O492" s="241">
        <f t="shared" si="15"/>
        <v>1.38</v>
      </c>
    </row>
    <row r="493" spans="1:15" ht="101.25">
      <c r="A493" s="231">
        <v>7</v>
      </c>
      <c r="B493" s="232" t="s">
        <v>1821</v>
      </c>
      <c r="C493" s="231">
        <v>2793191</v>
      </c>
      <c r="D493" s="232" t="s">
        <v>2176</v>
      </c>
      <c r="E493" s="231" t="s">
        <v>52</v>
      </c>
      <c r="F493" s="233" t="s">
        <v>2039</v>
      </c>
      <c r="G493" s="233" t="s">
        <v>1794</v>
      </c>
      <c r="H493" s="234">
        <v>0</v>
      </c>
      <c r="I493" s="234">
        <v>2</v>
      </c>
      <c r="J493" s="234">
        <v>4</v>
      </c>
      <c r="K493" s="235">
        <v>2</v>
      </c>
      <c r="L493" s="234">
        <v>3</v>
      </c>
      <c r="M493" s="235">
        <v>0.4</v>
      </c>
      <c r="N493" s="240">
        <f t="shared" si="14"/>
        <v>7</v>
      </c>
      <c r="O493" s="241">
        <f t="shared" si="15"/>
        <v>2.4</v>
      </c>
    </row>
    <row r="494" spans="1:15" ht="123.75">
      <c r="A494" s="244">
        <v>7</v>
      </c>
      <c r="B494" s="247" t="s">
        <v>1293</v>
      </c>
      <c r="C494" s="244">
        <v>5046496</v>
      </c>
      <c r="D494" s="247" t="s">
        <v>2176</v>
      </c>
      <c r="E494" s="244" t="s">
        <v>52</v>
      </c>
      <c r="F494" s="246" t="s">
        <v>2245</v>
      </c>
      <c r="G494" s="256" t="s">
        <v>73</v>
      </c>
      <c r="H494" s="240">
        <v>0</v>
      </c>
      <c r="I494" s="240">
        <v>5</v>
      </c>
      <c r="J494" s="240">
        <v>5</v>
      </c>
      <c r="K494" s="241">
        <v>4.5</v>
      </c>
      <c r="L494" s="240">
        <v>1</v>
      </c>
      <c r="M494" s="241">
        <v>1</v>
      </c>
      <c r="N494" s="240">
        <f t="shared" si="14"/>
        <v>6</v>
      </c>
      <c r="O494" s="241">
        <f t="shared" si="15"/>
        <v>5.5</v>
      </c>
    </row>
    <row r="495" spans="1:15" ht="90">
      <c r="A495" s="231">
        <v>7</v>
      </c>
      <c r="B495" s="232" t="s">
        <v>2525</v>
      </c>
      <c r="C495" s="231">
        <v>3687948</v>
      </c>
      <c r="D495" s="232" t="s">
        <v>2176</v>
      </c>
      <c r="E495" s="231" t="s">
        <v>52</v>
      </c>
      <c r="F495" s="233" t="s">
        <v>2039</v>
      </c>
      <c r="G495" s="233" t="s">
        <v>930</v>
      </c>
      <c r="H495" s="234">
        <v>0</v>
      </c>
      <c r="I495" s="234">
        <v>4</v>
      </c>
      <c r="J495" s="234">
        <v>3</v>
      </c>
      <c r="K495" s="235">
        <v>3</v>
      </c>
      <c r="L495" s="234">
        <v>2</v>
      </c>
      <c r="M495" s="235">
        <v>1</v>
      </c>
      <c r="N495" s="240">
        <f t="shared" si="14"/>
        <v>5</v>
      </c>
      <c r="O495" s="241">
        <f t="shared" si="15"/>
        <v>4</v>
      </c>
    </row>
    <row r="496" spans="1:15" ht="78.75">
      <c r="A496" s="244">
        <v>7</v>
      </c>
      <c r="B496" s="247" t="s">
        <v>732</v>
      </c>
      <c r="C496" s="244">
        <v>1158642</v>
      </c>
      <c r="D496" s="247" t="s">
        <v>2176</v>
      </c>
      <c r="E496" s="244" t="s">
        <v>31</v>
      </c>
      <c r="F496" s="246" t="s">
        <v>2039</v>
      </c>
      <c r="G496" s="246" t="s">
        <v>289</v>
      </c>
      <c r="H496" s="240">
        <v>0</v>
      </c>
      <c r="I496" s="240">
        <v>2</v>
      </c>
      <c r="J496" s="240">
        <v>2</v>
      </c>
      <c r="K496" s="241">
        <v>2</v>
      </c>
      <c r="L496" s="240">
        <v>6</v>
      </c>
      <c r="M496" s="241">
        <v>0.62</v>
      </c>
      <c r="N496" s="240">
        <f t="shared" si="14"/>
        <v>8</v>
      </c>
      <c r="O496" s="241">
        <f t="shared" si="15"/>
        <v>2.62</v>
      </c>
    </row>
    <row r="497" spans="1:15" ht="101.25">
      <c r="A497" s="244">
        <v>7</v>
      </c>
      <c r="B497" s="247" t="s">
        <v>1549</v>
      </c>
      <c r="C497" s="244">
        <v>5945195</v>
      </c>
      <c r="D497" s="247" t="s">
        <v>2176</v>
      </c>
      <c r="E497" s="244" t="s">
        <v>52</v>
      </c>
      <c r="F497" s="246" t="s">
        <v>2039</v>
      </c>
      <c r="G497" s="246" t="s">
        <v>1794</v>
      </c>
      <c r="H497" s="240">
        <v>0</v>
      </c>
      <c r="I497" s="240">
        <v>3</v>
      </c>
      <c r="J497" s="240">
        <v>2</v>
      </c>
      <c r="K497" s="241">
        <v>2</v>
      </c>
      <c r="L497" s="240">
        <v>3</v>
      </c>
      <c r="M497" s="241">
        <v>0.9</v>
      </c>
      <c r="N497" s="240">
        <f t="shared" si="14"/>
        <v>5</v>
      </c>
      <c r="O497" s="241">
        <f t="shared" si="15"/>
        <v>2.9</v>
      </c>
    </row>
    <row r="498" spans="1:15" ht="78.75">
      <c r="A498" s="244">
        <v>7</v>
      </c>
      <c r="B498" s="247" t="s">
        <v>1631</v>
      </c>
      <c r="C498" s="244">
        <v>8965231</v>
      </c>
      <c r="D498" s="247" t="s">
        <v>2176</v>
      </c>
      <c r="E498" s="244" t="s">
        <v>29</v>
      </c>
      <c r="F498" s="246" t="s">
        <v>2039</v>
      </c>
      <c r="G498" s="246" t="s">
        <v>289</v>
      </c>
      <c r="H498" s="240">
        <v>0</v>
      </c>
      <c r="I498" s="240">
        <v>1</v>
      </c>
      <c r="J498" s="240">
        <v>4</v>
      </c>
      <c r="K498" s="241">
        <v>0.5</v>
      </c>
      <c r="L498" s="240">
        <v>2</v>
      </c>
      <c r="M498" s="241">
        <v>0.2</v>
      </c>
      <c r="N498" s="240">
        <f t="shared" si="14"/>
        <v>6</v>
      </c>
      <c r="O498" s="241">
        <f t="shared" si="15"/>
        <v>0.7</v>
      </c>
    </row>
    <row r="499" spans="1:15" ht="157.5">
      <c r="A499" s="244">
        <v>7</v>
      </c>
      <c r="B499" s="247" t="s">
        <v>2478</v>
      </c>
      <c r="C499" s="244">
        <v>7425112</v>
      </c>
      <c r="D499" s="247" t="s">
        <v>2176</v>
      </c>
      <c r="E499" s="244" t="s">
        <v>52</v>
      </c>
      <c r="F499" s="246" t="s">
        <v>2483</v>
      </c>
      <c r="G499" s="246" t="s">
        <v>1758</v>
      </c>
      <c r="H499" s="240">
        <v>0</v>
      </c>
      <c r="I499" s="240">
        <v>3</v>
      </c>
      <c r="J499" s="240">
        <v>4</v>
      </c>
      <c r="K499" s="241">
        <v>1.8</v>
      </c>
      <c r="L499" s="240">
        <v>6</v>
      </c>
      <c r="M499" s="241">
        <v>0.7</v>
      </c>
      <c r="N499" s="240">
        <f t="shared" si="14"/>
        <v>10</v>
      </c>
      <c r="O499" s="241">
        <f t="shared" si="15"/>
        <v>2.5</v>
      </c>
    </row>
    <row r="500" spans="1:15" ht="78.75">
      <c r="A500" s="244">
        <v>7</v>
      </c>
      <c r="B500" s="247" t="s">
        <v>2114</v>
      </c>
      <c r="C500" s="244">
        <v>7729470</v>
      </c>
      <c r="D500" s="247" t="s">
        <v>2176</v>
      </c>
      <c r="E500" s="244" t="s">
        <v>52</v>
      </c>
      <c r="F500" s="246" t="s">
        <v>2039</v>
      </c>
      <c r="G500" s="246" t="s">
        <v>289</v>
      </c>
      <c r="H500" s="240">
        <v>0</v>
      </c>
      <c r="I500" s="240">
        <v>4</v>
      </c>
      <c r="J500" s="240">
        <v>4</v>
      </c>
      <c r="K500" s="241">
        <v>4</v>
      </c>
      <c r="L500" s="240">
        <v>4</v>
      </c>
      <c r="M500" s="241">
        <v>0.5</v>
      </c>
      <c r="N500" s="240">
        <f t="shared" si="14"/>
        <v>8</v>
      </c>
      <c r="O500" s="241">
        <f t="shared" si="15"/>
        <v>4.5</v>
      </c>
    </row>
    <row r="501" spans="1:15" ht="67.5">
      <c r="A501" s="244">
        <v>7</v>
      </c>
      <c r="B501" s="247" t="s">
        <v>2114</v>
      </c>
      <c r="C501" s="244">
        <v>9817183</v>
      </c>
      <c r="D501" s="247" t="s">
        <v>2176</v>
      </c>
      <c r="E501" s="244" t="s">
        <v>52</v>
      </c>
      <c r="F501" s="246" t="s">
        <v>2039</v>
      </c>
      <c r="G501" s="246" t="s">
        <v>2515</v>
      </c>
      <c r="H501" s="240">
        <v>0</v>
      </c>
      <c r="I501" s="240">
        <v>4</v>
      </c>
      <c r="J501" s="240">
        <v>4</v>
      </c>
      <c r="K501" s="241">
        <v>4</v>
      </c>
      <c r="L501" s="240">
        <v>4</v>
      </c>
      <c r="M501" s="241">
        <v>0.5</v>
      </c>
      <c r="N501" s="240">
        <f t="shared" si="14"/>
        <v>8</v>
      </c>
      <c r="O501" s="241">
        <f t="shared" si="15"/>
        <v>4.5</v>
      </c>
    </row>
    <row r="502" spans="1:15" ht="67.5">
      <c r="A502" s="244">
        <v>7</v>
      </c>
      <c r="B502" s="247" t="s">
        <v>828</v>
      </c>
      <c r="C502" s="244">
        <v>8228347</v>
      </c>
      <c r="D502" s="247" t="s">
        <v>2185</v>
      </c>
      <c r="E502" s="244" t="s">
        <v>29</v>
      </c>
      <c r="F502" s="246" t="s">
        <v>159</v>
      </c>
      <c r="G502" s="246" t="s">
        <v>2121</v>
      </c>
      <c r="H502" s="234">
        <v>0</v>
      </c>
      <c r="I502" s="234">
        <v>5</v>
      </c>
      <c r="J502" s="234">
        <v>6</v>
      </c>
      <c r="K502" s="235">
        <v>0.45</v>
      </c>
      <c r="L502" s="234">
        <v>1</v>
      </c>
      <c r="M502" s="235">
        <v>1</v>
      </c>
      <c r="N502" s="240">
        <f t="shared" si="14"/>
        <v>7</v>
      </c>
      <c r="O502" s="241">
        <f t="shared" si="15"/>
        <v>1.45</v>
      </c>
    </row>
    <row r="503" spans="1:15" ht="56.25">
      <c r="A503" s="248">
        <v>7</v>
      </c>
      <c r="B503" s="249" t="s">
        <v>1199</v>
      </c>
      <c r="C503" s="248">
        <v>9462377</v>
      </c>
      <c r="D503" s="249" t="s">
        <v>2185</v>
      </c>
      <c r="E503" s="248" t="s">
        <v>29</v>
      </c>
      <c r="F503" s="250" t="s">
        <v>1672</v>
      </c>
      <c r="G503" s="250" t="s">
        <v>153</v>
      </c>
      <c r="H503" s="251">
        <v>0</v>
      </c>
      <c r="I503" s="251">
        <v>1</v>
      </c>
      <c r="J503" s="251">
        <v>1</v>
      </c>
      <c r="K503" s="252">
        <v>0.5</v>
      </c>
      <c r="L503" s="251">
        <v>2</v>
      </c>
      <c r="M503" s="252">
        <v>0.2</v>
      </c>
      <c r="N503" s="240">
        <f t="shared" si="14"/>
        <v>3</v>
      </c>
      <c r="O503" s="241">
        <f t="shared" si="15"/>
        <v>0.7</v>
      </c>
    </row>
    <row r="504" spans="1:15" ht="80.25" customHeight="1">
      <c r="A504" s="244">
        <v>7</v>
      </c>
      <c r="B504" s="247" t="s">
        <v>990</v>
      </c>
      <c r="C504" s="244">
        <v>8381611</v>
      </c>
      <c r="D504" s="247" t="s">
        <v>2185</v>
      </c>
      <c r="E504" s="244" t="s">
        <v>29</v>
      </c>
      <c r="F504" s="246" t="s">
        <v>411</v>
      </c>
      <c r="G504" s="246" t="s">
        <v>44</v>
      </c>
      <c r="H504" s="240">
        <v>0</v>
      </c>
      <c r="I504" s="240">
        <v>10</v>
      </c>
      <c r="J504" s="240">
        <v>3</v>
      </c>
      <c r="K504" s="241">
        <v>1.1000000000000001</v>
      </c>
      <c r="L504" s="240">
        <v>1</v>
      </c>
      <c r="M504" s="241">
        <v>0.1</v>
      </c>
      <c r="N504" s="240">
        <f t="shared" si="14"/>
        <v>4</v>
      </c>
      <c r="O504" s="241">
        <f t="shared" si="15"/>
        <v>1.2000000000000002</v>
      </c>
    </row>
    <row r="505" spans="1:15" ht="56.25">
      <c r="A505" s="244">
        <v>7</v>
      </c>
      <c r="B505" s="247" t="s">
        <v>1197</v>
      </c>
      <c r="C505" s="244">
        <v>9118818</v>
      </c>
      <c r="D505" s="247" t="s">
        <v>2185</v>
      </c>
      <c r="E505" s="244" t="s">
        <v>29</v>
      </c>
      <c r="F505" s="246" t="s">
        <v>1198</v>
      </c>
      <c r="G505" s="246" t="s">
        <v>93</v>
      </c>
      <c r="H505" s="240">
        <v>0</v>
      </c>
      <c r="I505" s="240">
        <v>2</v>
      </c>
      <c r="J505" s="240">
        <v>2</v>
      </c>
      <c r="K505" s="241">
        <v>0.4</v>
      </c>
      <c r="L505" s="240">
        <v>1</v>
      </c>
      <c r="M505" s="241">
        <v>0.1</v>
      </c>
      <c r="N505" s="240">
        <f t="shared" si="14"/>
        <v>3</v>
      </c>
      <c r="O505" s="241">
        <f t="shared" si="15"/>
        <v>0.5</v>
      </c>
    </row>
    <row r="506" spans="1:15" ht="90">
      <c r="A506" s="244">
        <v>7</v>
      </c>
      <c r="B506" s="247" t="s">
        <v>998</v>
      </c>
      <c r="C506" s="244">
        <v>1275249</v>
      </c>
      <c r="D506" s="247" t="s">
        <v>2196</v>
      </c>
      <c r="E506" s="244" t="s">
        <v>29</v>
      </c>
      <c r="F506" s="246" t="s">
        <v>498</v>
      </c>
      <c r="G506" s="246" t="s">
        <v>299</v>
      </c>
      <c r="H506" s="240">
        <v>0</v>
      </c>
      <c r="I506" s="240">
        <v>1</v>
      </c>
      <c r="J506" s="240">
        <v>2</v>
      </c>
      <c r="K506" s="241">
        <v>1.5</v>
      </c>
      <c r="L506" s="240">
        <v>7</v>
      </c>
      <c r="M506" s="241">
        <v>0.25</v>
      </c>
      <c r="N506" s="240">
        <f t="shared" si="14"/>
        <v>9</v>
      </c>
      <c r="O506" s="241">
        <f t="shared" si="15"/>
        <v>1.75</v>
      </c>
    </row>
    <row r="507" spans="1:15" ht="90">
      <c r="A507" s="248">
        <v>7</v>
      </c>
      <c r="B507" s="249" t="s">
        <v>998</v>
      </c>
      <c r="C507" s="248">
        <v>2981921</v>
      </c>
      <c r="D507" s="249" t="s">
        <v>2196</v>
      </c>
      <c r="E507" s="248" t="s">
        <v>29</v>
      </c>
      <c r="F507" s="250" t="s">
        <v>498</v>
      </c>
      <c r="G507" s="250" t="s">
        <v>299</v>
      </c>
      <c r="H507" s="251">
        <v>0</v>
      </c>
      <c r="I507" s="251">
        <v>1</v>
      </c>
      <c r="J507" s="251">
        <v>2</v>
      </c>
      <c r="K507" s="252">
        <v>1.5</v>
      </c>
      <c r="L507" s="251">
        <v>7</v>
      </c>
      <c r="M507" s="252">
        <v>0.25</v>
      </c>
      <c r="N507" s="240">
        <f t="shared" si="14"/>
        <v>9</v>
      </c>
      <c r="O507" s="241">
        <f t="shared" si="15"/>
        <v>1.75</v>
      </c>
    </row>
    <row r="508" spans="1:15" ht="90">
      <c r="A508" s="248">
        <v>7</v>
      </c>
      <c r="B508" s="249" t="s">
        <v>998</v>
      </c>
      <c r="C508" s="248">
        <v>9750157</v>
      </c>
      <c r="D508" s="249" t="s">
        <v>2196</v>
      </c>
      <c r="E508" s="248" t="s">
        <v>29</v>
      </c>
      <c r="F508" s="250" t="s">
        <v>498</v>
      </c>
      <c r="G508" s="250" t="s">
        <v>299</v>
      </c>
      <c r="H508" s="251">
        <v>0</v>
      </c>
      <c r="I508" s="251">
        <v>1</v>
      </c>
      <c r="J508" s="251">
        <v>2</v>
      </c>
      <c r="K508" s="252">
        <v>1.5</v>
      </c>
      <c r="L508" s="251">
        <v>7</v>
      </c>
      <c r="M508" s="252">
        <v>0.25</v>
      </c>
      <c r="N508" s="240">
        <f t="shared" si="14"/>
        <v>9</v>
      </c>
      <c r="O508" s="241">
        <f t="shared" si="15"/>
        <v>1.75</v>
      </c>
    </row>
    <row r="509" spans="1:15" ht="56.25">
      <c r="A509" s="248">
        <v>7</v>
      </c>
      <c r="B509" s="249" t="s">
        <v>1199</v>
      </c>
      <c r="C509" s="248">
        <v>2046626</v>
      </c>
      <c r="D509" s="249" t="s">
        <v>2196</v>
      </c>
      <c r="E509" s="248" t="s">
        <v>29</v>
      </c>
      <c r="F509" s="250" t="s">
        <v>1672</v>
      </c>
      <c r="G509" s="250" t="s">
        <v>153</v>
      </c>
      <c r="H509" s="251">
        <v>0</v>
      </c>
      <c r="I509" s="251">
        <v>1</v>
      </c>
      <c r="J509" s="251">
        <v>3</v>
      </c>
      <c r="K509" s="252">
        <v>2</v>
      </c>
      <c r="L509" s="251">
        <v>6</v>
      </c>
      <c r="M509" s="252">
        <v>1</v>
      </c>
      <c r="N509" s="240">
        <f t="shared" si="14"/>
        <v>9</v>
      </c>
      <c r="O509" s="241">
        <f t="shared" si="15"/>
        <v>3</v>
      </c>
    </row>
    <row r="510" spans="1:15" ht="90">
      <c r="A510" s="248">
        <v>7</v>
      </c>
      <c r="B510" s="249" t="s">
        <v>998</v>
      </c>
      <c r="C510" s="248">
        <v>4064347</v>
      </c>
      <c r="D510" s="249" t="s">
        <v>1261</v>
      </c>
      <c r="E510" s="248" t="s">
        <v>29</v>
      </c>
      <c r="F510" s="250" t="s">
        <v>498</v>
      </c>
      <c r="G510" s="250" t="s">
        <v>299</v>
      </c>
      <c r="H510" s="251">
        <v>0</v>
      </c>
      <c r="I510" s="251">
        <v>1</v>
      </c>
      <c r="J510" s="251">
        <v>1</v>
      </c>
      <c r="K510" s="252">
        <v>1</v>
      </c>
      <c r="L510" s="251">
        <v>7</v>
      </c>
      <c r="M510" s="252">
        <v>0.25</v>
      </c>
      <c r="N510" s="240">
        <f t="shared" si="14"/>
        <v>8</v>
      </c>
      <c r="O510" s="241">
        <f t="shared" si="15"/>
        <v>1.25</v>
      </c>
    </row>
    <row r="511" spans="1:15" ht="90">
      <c r="A511" s="248">
        <v>7</v>
      </c>
      <c r="B511" s="249" t="s">
        <v>998</v>
      </c>
      <c r="C511" s="248">
        <v>6485162</v>
      </c>
      <c r="D511" s="249" t="s">
        <v>1261</v>
      </c>
      <c r="E511" s="248" t="s">
        <v>29</v>
      </c>
      <c r="F511" s="250" t="s">
        <v>498</v>
      </c>
      <c r="G511" s="250" t="s">
        <v>144</v>
      </c>
      <c r="H511" s="251">
        <v>0</v>
      </c>
      <c r="I511" s="251">
        <v>1</v>
      </c>
      <c r="J511" s="251">
        <v>1</v>
      </c>
      <c r="K511" s="252">
        <v>1</v>
      </c>
      <c r="L511" s="251">
        <v>7</v>
      </c>
      <c r="M511" s="252">
        <v>0.25</v>
      </c>
      <c r="N511" s="240">
        <f t="shared" si="14"/>
        <v>8</v>
      </c>
      <c r="O511" s="241">
        <f t="shared" si="15"/>
        <v>1.25</v>
      </c>
    </row>
    <row r="512" spans="1:15" ht="90">
      <c r="A512" s="248">
        <v>7</v>
      </c>
      <c r="B512" s="249" t="s">
        <v>998</v>
      </c>
      <c r="C512" s="248">
        <v>1816143</v>
      </c>
      <c r="D512" s="249" t="s">
        <v>1261</v>
      </c>
      <c r="E512" s="248" t="s">
        <v>52</v>
      </c>
      <c r="F512" s="250" t="s">
        <v>498</v>
      </c>
      <c r="G512" s="250" t="s">
        <v>299</v>
      </c>
      <c r="H512" s="251">
        <v>0</v>
      </c>
      <c r="I512" s="251">
        <v>1</v>
      </c>
      <c r="J512" s="251">
        <v>1</v>
      </c>
      <c r="K512" s="252">
        <v>1</v>
      </c>
      <c r="L512" s="251">
        <v>7</v>
      </c>
      <c r="M512" s="252">
        <v>0.25</v>
      </c>
      <c r="N512" s="240">
        <f t="shared" si="14"/>
        <v>8</v>
      </c>
      <c r="O512" s="241">
        <f t="shared" si="15"/>
        <v>1.25</v>
      </c>
    </row>
    <row r="513" spans="1:15" ht="90">
      <c r="A513" s="248">
        <v>7</v>
      </c>
      <c r="B513" s="249" t="s">
        <v>998</v>
      </c>
      <c r="C513" s="248">
        <v>4415138</v>
      </c>
      <c r="D513" s="249" t="s">
        <v>1261</v>
      </c>
      <c r="E513" s="253" t="s">
        <v>52</v>
      </c>
      <c r="F513" s="250" t="s">
        <v>498</v>
      </c>
      <c r="G513" s="250" t="s">
        <v>144</v>
      </c>
      <c r="H513" s="251">
        <v>0</v>
      </c>
      <c r="I513" s="251">
        <v>1</v>
      </c>
      <c r="J513" s="251">
        <v>2</v>
      </c>
      <c r="K513" s="252">
        <v>1.5</v>
      </c>
      <c r="L513" s="251">
        <v>7</v>
      </c>
      <c r="M513" s="252">
        <v>0.25</v>
      </c>
      <c r="N513" s="240">
        <f t="shared" si="14"/>
        <v>9</v>
      </c>
      <c r="O513" s="241">
        <f t="shared" si="15"/>
        <v>1.75</v>
      </c>
    </row>
    <row r="514" spans="1:15" ht="45">
      <c r="A514" s="248">
        <v>7</v>
      </c>
      <c r="B514" s="249" t="s">
        <v>1199</v>
      </c>
      <c r="C514" s="248">
        <v>1214275</v>
      </c>
      <c r="D514" s="249" t="s">
        <v>1261</v>
      </c>
      <c r="E514" s="248" t="s">
        <v>52</v>
      </c>
      <c r="F514" s="250" t="s">
        <v>182</v>
      </c>
      <c r="G514" s="250" t="s">
        <v>153</v>
      </c>
      <c r="H514" s="234">
        <v>0</v>
      </c>
      <c r="I514" s="251">
        <v>1</v>
      </c>
      <c r="J514" s="251">
        <v>5</v>
      </c>
      <c r="K514" s="252">
        <v>2.5</v>
      </c>
      <c r="L514" s="251">
        <v>6</v>
      </c>
      <c r="M514" s="252">
        <v>0.7</v>
      </c>
      <c r="N514" s="240">
        <f t="shared" si="14"/>
        <v>11</v>
      </c>
      <c r="O514" s="241">
        <f t="shared" si="15"/>
        <v>3.2</v>
      </c>
    </row>
    <row r="515" spans="1:15" ht="56.25">
      <c r="A515" s="231">
        <v>7</v>
      </c>
      <c r="B515" s="232" t="s">
        <v>1821</v>
      </c>
      <c r="C515" s="231">
        <v>7624072</v>
      </c>
      <c r="D515" s="232" t="s">
        <v>1776</v>
      </c>
      <c r="E515" s="231" t="s">
        <v>1775</v>
      </c>
      <c r="F515" s="233" t="s">
        <v>1822</v>
      </c>
      <c r="G515" s="233" t="s">
        <v>93</v>
      </c>
      <c r="H515" s="234">
        <v>0</v>
      </c>
      <c r="I515" s="234">
        <v>6</v>
      </c>
      <c r="J515" s="234">
        <v>6</v>
      </c>
      <c r="K515" s="235">
        <v>3.5</v>
      </c>
      <c r="L515" s="234">
        <v>7</v>
      </c>
      <c r="M515" s="235">
        <v>1.1000000000000001</v>
      </c>
      <c r="N515" s="240">
        <f t="shared" si="14"/>
        <v>13</v>
      </c>
      <c r="O515" s="241">
        <f t="shared" si="15"/>
        <v>4.5999999999999996</v>
      </c>
    </row>
    <row r="516" spans="1:15" ht="67.5">
      <c r="A516" s="231">
        <v>7</v>
      </c>
      <c r="B516" s="232" t="s">
        <v>2065</v>
      </c>
      <c r="C516" s="231">
        <v>5829590</v>
      </c>
      <c r="D516" s="232" t="s">
        <v>1776</v>
      </c>
      <c r="E516" s="231" t="s">
        <v>1775</v>
      </c>
      <c r="F516" s="233" t="s">
        <v>2066</v>
      </c>
      <c r="G516" s="233" t="s">
        <v>308</v>
      </c>
      <c r="H516" s="234">
        <v>0</v>
      </c>
      <c r="I516" s="234">
        <v>2</v>
      </c>
      <c r="J516" s="234">
        <v>4</v>
      </c>
      <c r="K516" s="235">
        <v>1.8</v>
      </c>
      <c r="L516" s="234">
        <v>1</v>
      </c>
      <c r="M516" s="235">
        <v>0.16500000000000001</v>
      </c>
      <c r="N516" s="240">
        <f t="shared" si="14"/>
        <v>5</v>
      </c>
      <c r="O516" s="241">
        <f t="shared" si="15"/>
        <v>1.9650000000000001</v>
      </c>
    </row>
    <row r="517" spans="1:15" ht="123.75">
      <c r="A517" s="244">
        <v>7</v>
      </c>
      <c r="B517" s="247" t="s">
        <v>2073</v>
      </c>
      <c r="C517" s="244">
        <v>9275973</v>
      </c>
      <c r="D517" s="247" t="s">
        <v>1776</v>
      </c>
      <c r="E517" s="244" t="s">
        <v>1775</v>
      </c>
      <c r="F517" s="246" t="s">
        <v>2074</v>
      </c>
      <c r="G517" s="246" t="s">
        <v>153</v>
      </c>
      <c r="H517" s="240">
        <v>0</v>
      </c>
      <c r="I517" s="240">
        <v>5</v>
      </c>
      <c r="J517" s="240">
        <v>8</v>
      </c>
      <c r="K517" s="241">
        <v>0.85</v>
      </c>
      <c r="L517" s="240">
        <v>6</v>
      </c>
      <c r="M517" s="241">
        <v>0.6</v>
      </c>
      <c r="N517" s="240">
        <f t="shared" si="14"/>
        <v>14</v>
      </c>
      <c r="O517" s="241">
        <f t="shared" si="15"/>
        <v>1.45</v>
      </c>
    </row>
    <row r="518" spans="1:15" ht="123.75">
      <c r="A518" s="231">
        <v>7</v>
      </c>
      <c r="B518" s="232" t="s">
        <v>1363</v>
      </c>
      <c r="C518" s="231">
        <v>9535462</v>
      </c>
      <c r="D518" s="232" t="s">
        <v>1776</v>
      </c>
      <c r="E518" s="231" t="s">
        <v>1775</v>
      </c>
      <c r="F518" s="233" t="s">
        <v>2074</v>
      </c>
      <c r="G518" s="233" t="s">
        <v>144</v>
      </c>
      <c r="H518" s="234">
        <v>0</v>
      </c>
      <c r="I518" s="234">
        <v>2</v>
      </c>
      <c r="J518" s="234">
        <v>4</v>
      </c>
      <c r="K518" s="235">
        <v>2.1</v>
      </c>
      <c r="L518" s="234">
        <v>2</v>
      </c>
      <c r="M518" s="235">
        <v>0.15</v>
      </c>
      <c r="N518" s="240">
        <f t="shared" si="14"/>
        <v>6</v>
      </c>
      <c r="O518" s="241">
        <f t="shared" si="15"/>
        <v>2.25</v>
      </c>
    </row>
    <row r="519" spans="1:15" ht="45">
      <c r="A519" s="244">
        <v>7</v>
      </c>
      <c r="B519" s="247" t="s">
        <v>828</v>
      </c>
      <c r="C519" s="244">
        <v>7806966</v>
      </c>
      <c r="D519" s="247" t="s">
        <v>2263</v>
      </c>
      <c r="E519" s="244" t="s">
        <v>106</v>
      </c>
      <c r="F519" s="246" t="s">
        <v>159</v>
      </c>
      <c r="G519" s="246" t="s">
        <v>2166</v>
      </c>
      <c r="H519" s="240">
        <v>10</v>
      </c>
      <c r="I519" s="240"/>
      <c r="J519" s="240">
        <f>19-4</f>
        <v>15</v>
      </c>
      <c r="K519" s="241">
        <f>6.35-0.35</f>
        <v>6</v>
      </c>
      <c r="L519" s="240">
        <v>1</v>
      </c>
      <c r="M519" s="241">
        <v>1</v>
      </c>
      <c r="N519" s="240">
        <f t="shared" si="14"/>
        <v>16</v>
      </c>
      <c r="O519" s="241">
        <f t="shared" si="15"/>
        <v>7</v>
      </c>
    </row>
    <row r="520" spans="1:15" ht="112.5">
      <c r="A520" s="244">
        <v>7</v>
      </c>
      <c r="B520" s="247" t="s">
        <v>990</v>
      </c>
      <c r="C520" s="244">
        <v>1142741</v>
      </c>
      <c r="D520" s="247" t="s">
        <v>2263</v>
      </c>
      <c r="E520" s="244" t="s">
        <v>106</v>
      </c>
      <c r="F520" s="246" t="s">
        <v>995</v>
      </c>
      <c r="G520" s="246" t="s">
        <v>93</v>
      </c>
      <c r="H520" s="240">
        <v>14</v>
      </c>
      <c r="I520" s="240"/>
      <c r="J520" s="240">
        <f>9-0</f>
        <v>9</v>
      </c>
      <c r="K520" s="241">
        <f>8.5-0</f>
        <v>8.5</v>
      </c>
      <c r="L520" s="240">
        <v>5</v>
      </c>
      <c r="M520" s="241">
        <v>2.5</v>
      </c>
      <c r="N520" s="240">
        <f t="shared" ref="N520:N583" si="16">SUM(J520,L520)</f>
        <v>14</v>
      </c>
      <c r="O520" s="241">
        <f t="shared" ref="O520:O583" si="17">SUM(K520,M520)</f>
        <v>11</v>
      </c>
    </row>
    <row r="521" spans="1:15" ht="101.25">
      <c r="A521" s="231">
        <v>8</v>
      </c>
      <c r="B521" s="232" t="s">
        <v>1166</v>
      </c>
      <c r="C521" s="231">
        <v>7256732</v>
      </c>
      <c r="D521" s="232" t="s">
        <v>1752</v>
      </c>
      <c r="E521" s="231" t="s">
        <v>106</v>
      </c>
      <c r="F521" s="233" t="s">
        <v>1750</v>
      </c>
      <c r="G521" s="233" t="s">
        <v>1794</v>
      </c>
      <c r="H521" s="234">
        <v>16</v>
      </c>
      <c r="I521" s="234"/>
      <c r="J521" s="234">
        <v>5</v>
      </c>
      <c r="K521" s="235">
        <v>4.5</v>
      </c>
      <c r="L521" s="234">
        <v>3</v>
      </c>
      <c r="M521" s="235">
        <v>0.6</v>
      </c>
      <c r="N521" s="240">
        <f t="shared" si="16"/>
        <v>8</v>
      </c>
      <c r="O521" s="241">
        <f t="shared" si="17"/>
        <v>5.0999999999999996</v>
      </c>
    </row>
    <row r="522" spans="1:15" ht="56.25">
      <c r="A522" s="231">
        <v>8</v>
      </c>
      <c r="B522" s="232" t="s">
        <v>2081</v>
      </c>
      <c r="C522" s="231">
        <v>1001488</v>
      </c>
      <c r="D522" s="232" t="s">
        <v>1752</v>
      </c>
      <c r="E522" s="231" t="s">
        <v>106</v>
      </c>
      <c r="F522" s="233" t="s">
        <v>1750</v>
      </c>
      <c r="G522" s="233" t="s">
        <v>93</v>
      </c>
      <c r="H522" s="234">
        <v>42</v>
      </c>
      <c r="I522" s="234"/>
      <c r="J522" s="234">
        <v>7</v>
      </c>
      <c r="K522" s="235">
        <v>5</v>
      </c>
      <c r="L522" s="234">
        <v>5</v>
      </c>
      <c r="M522" s="235">
        <v>1.2</v>
      </c>
      <c r="N522" s="240">
        <f t="shared" si="16"/>
        <v>12</v>
      </c>
      <c r="O522" s="241">
        <f t="shared" si="17"/>
        <v>6.2</v>
      </c>
    </row>
    <row r="523" spans="1:15" ht="78.75">
      <c r="A523" s="231">
        <v>8</v>
      </c>
      <c r="B523" s="237" t="s">
        <v>82</v>
      </c>
      <c r="C523" s="236">
        <v>3192313</v>
      </c>
      <c r="D523" s="237" t="s">
        <v>131</v>
      </c>
      <c r="E523" s="236" t="s">
        <v>29</v>
      </c>
      <c r="F523" s="238" t="s">
        <v>128</v>
      </c>
      <c r="G523" s="238" t="s">
        <v>129</v>
      </c>
      <c r="H523" s="239">
        <v>0</v>
      </c>
      <c r="I523" s="239">
        <v>2</v>
      </c>
      <c r="J523" s="240">
        <v>5</v>
      </c>
      <c r="K523" s="241">
        <v>3.13</v>
      </c>
      <c r="L523" s="240">
        <v>3</v>
      </c>
      <c r="M523" s="241">
        <v>0.52500000000000002</v>
      </c>
      <c r="N523" s="240">
        <f t="shared" si="16"/>
        <v>8</v>
      </c>
      <c r="O523" s="241">
        <f t="shared" si="17"/>
        <v>3.6549999999999998</v>
      </c>
    </row>
    <row r="524" spans="1:15" ht="78.75">
      <c r="A524" s="236">
        <v>8</v>
      </c>
      <c r="B524" s="237" t="s">
        <v>1102</v>
      </c>
      <c r="C524" s="236">
        <v>1201084</v>
      </c>
      <c r="D524" s="237" t="s">
        <v>146</v>
      </c>
      <c r="E524" s="236" t="s">
        <v>29</v>
      </c>
      <c r="F524" s="238" t="s">
        <v>159</v>
      </c>
      <c r="G524" s="238" t="s">
        <v>289</v>
      </c>
      <c r="H524" s="239">
        <v>0</v>
      </c>
      <c r="I524" s="239">
        <v>1</v>
      </c>
      <c r="J524" s="240">
        <v>1</v>
      </c>
      <c r="K524" s="241">
        <v>1</v>
      </c>
      <c r="L524" s="240">
        <v>11</v>
      </c>
      <c r="M524" s="241">
        <v>0.45</v>
      </c>
      <c r="N524" s="240">
        <f t="shared" si="16"/>
        <v>12</v>
      </c>
      <c r="O524" s="241">
        <f t="shared" si="17"/>
        <v>1.45</v>
      </c>
    </row>
    <row r="525" spans="1:15" ht="78.75">
      <c r="A525" s="236">
        <v>8</v>
      </c>
      <c r="B525" s="237" t="s">
        <v>1107</v>
      </c>
      <c r="C525" s="236">
        <v>9930089</v>
      </c>
      <c r="D525" s="237" t="s">
        <v>146</v>
      </c>
      <c r="E525" s="236" t="s">
        <v>29</v>
      </c>
      <c r="F525" s="238" t="s">
        <v>159</v>
      </c>
      <c r="G525" s="238" t="s">
        <v>289</v>
      </c>
      <c r="H525" s="239">
        <v>0</v>
      </c>
      <c r="I525" s="239">
        <v>3</v>
      </c>
      <c r="J525" s="240">
        <v>3</v>
      </c>
      <c r="K525" s="241">
        <v>3</v>
      </c>
      <c r="L525" s="240">
        <v>11</v>
      </c>
      <c r="M525" s="241">
        <v>3.75</v>
      </c>
      <c r="N525" s="240">
        <f t="shared" si="16"/>
        <v>14</v>
      </c>
      <c r="O525" s="241">
        <f t="shared" si="17"/>
        <v>6.75</v>
      </c>
    </row>
    <row r="526" spans="1:15" ht="90">
      <c r="A526" s="236">
        <v>8</v>
      </c>
      <c r="B526" s="237" t="s">
        <v>1058</v>
      </c>
      <c r="C526" s="236">
        <v>7646043</v>
      </c>
      <c r="D526" s="237" t="s">
        <v>146</v>
      </c>
      <c r="E526" s="236" t="s">
        <v>29</v>
      </c>
      <c r="F526" s="238" t="s">
        <v>1059</v>
      </c>
      <c r="G526" s="238" t="s">
        <v>1115</v>
      </c>
      <c r="H526" s="239">
        <v>0</v>
      </c>
      <c r="I526" s="239">
        <v>1</v>
      </c>
      <c r="J526" s="240">
        <v>5</v>
      </c>
      <c r="K526" s="241">
        <v>4</v>
      </c>
      <c r="L526" s="240">
        <v>4</v>
      </c>
      <c r="M526" s="241">
        <v>1.65</v>
      </c>
      <c r="N526" s="240">
        <f t="shared" si="16"/>
        <v>9</v>
      </c>
      <c r="O526" s="241">
        <f t="shared" si="17"/>
        <v>5.65</v>
      </c>
    </row>
    <row r="527" spans="1:15" ht="45">
      <c r="A527" s="236">
        <v>8</v>
      </c>
      <c r="B527" s="237" t="s">
        <v>1136</v>
      </c>
      <c r="C527" s="236">
        <v>2758028</v>
      </c>
      <c r="D527" s="237" t="s">
        <v>155</v>
      </c>
      <c r="E527" s="236" t="s">
        <v>106</v>
      </c>
      <c r="F527" s="238" t="s">
        <v>152</v>
      </c>
      <c r="G527" s="238" t="s">
        <v>44</v>
      </c>
      <c r="H527" s="240">
        <v>10</v>
      </c>
      <c r="I527" s="240"/>
      <c r="J527" s="240">
        <v>20</v>
      </c>
      <c r="K527" s="241">
        <v>0.4</v>
      </c>
      <c r="L527" s="240">
        <v>19</v>
      </c>
      <c r="M527" s="241">
        <v>0.6</v>
      </c>
      <c r="N527" s="240">
        <f t="shared" si="16"/>
        <v>39</v>
      </c>
      <c r="O527" s="241">
        <f t="shared" si="17"/>
        <v>1</v>
      </c>
    </row>
    <row r="528" spans="1:15" ht="36">
      <c r="A528" s="236">
        <v>8</v>
      </c>
      <c r="B528" s="237" t="s">
        <v>1143</v>
      </c>
      <c r="C528" s="236">
        <v>4860158</v>
      </c>
      <c r="D528" s="237" t="s">
        <v>155</v>
      </c>
      <c r="E528" s="236" t="s">
        <v>106</v>
      </c>
      <c r="F528" s="238" t="s">
        <v>827</v>
      </c>
      <c r="G528" s="238" t="s">
        <v>282</v>
      </c>
      <c r="H528" s="240">
        <v>18</v>
      </c>
      <c r="I528" s="240"/>
      <c r="J528" s="240">
        <v>41</v>
      </c>
      <c r="K528" s="241">
        <v>4.0999999999999996</v>
      </c>
      <c r="L528" s="240">
        <v>44</v>
      </c>
      <c r="M528" s="241">
        <v>4.4000000000000004</v>
      </c>
      <c r="N528" s="240">
        <f t="shared" si="16"/>
        <v>85</v>
      </c>
      <c r="O528" s="241">
        <f t="shared" si="17"/>
        <v>8.5</v>
      </c>
    </row>
    <row r="529" spans="1:15" ht="78.75">
      <c r="A529" s="236">
        <v>8</v>
      </c>
      <c r="B529" s="237" t="s">
        <v>1130</v>
      </c>
      <c r="C529" s="236">
        <v>5171989</v>
      </c>
      <c r="D529" s="237" t="s">
        <v>155</v>
      </c>
      <c r="E529" s="236" t="s">
        <v>106</v>
      </c>
      <c r="F529" s="238" t="s">
        <v>159</v>
      </c>
      <c r="G529" s="238" t="s">
        <v>289</v>
      </c>
      <c r="H529" s="240">
        <v>25</v>
      </c>
      <c r="I529" s="240"/>
      <c r="J529" s="240">
        <v>20</v>
      </c>
      <c r="K529" s="241">
        <v>18.100000000000001</v>
      </c>
      <c r="L529" s="240">
        <v>13</v>
      </c>
      <c r="M529" s="241">
        <v>7.6</v>
      </c>
      <c r="N529" s="240">
        <f t="shared" si="16"/>
        <v>33</v>
      </c>
      <c r="O529" s="241">
        <f t="shared" si="17"/>
        <v>25.700000000000003</v>
      </c>
    </row>
    <row r="530" spans="1:15" ht="45">
      <c r="A530" s="236">
        <v>8</v>
      </c>
      <c r="B530" s="237" t="s">
        <v>1118</v>
      </c>
      <c r="C530" s="236">
        <v>9553549</v>
      </c>
      <c r="D530" s="237" t="s">
        <v>155</v>
      </c>
      <c r="E530" s="236" t="s">
        <v>106</v>
      </c>
      <c r="F530" s="238" t="s">
        <v>159</v>
      </c>
      <c r="G530" s="238" t="s">
        <v>299</v>
      </c>
      <c r="H530" s="240">
        <v>24</v>
      </c>
      <c r="I530" s="240"/>
      <c r="J530" s="240">
        <v>9</v>
      </c>
      <c r="K530" s="241">
        <v>8.8000000000000007</v>
      </c>
      <c r="L530" s="240">
        <v>14</v>
      </c>
      <c r="M530" s="241">
        <v>8.3800000000000008</v>
      </c>
      <c r="N530" s="240">
        <f t="shared" si="16"/>
        <v>23</v>
      </c>
      <c r="O530" s="241">
        <f t="shared" si="17"/>
        <v>17.18</v>
      </c>
    </row>
    <row r="531" spans="1:15" ht="45">
      <c r="A531" s="236">
        <v>8</v>
      </c>
      <c r="B531" s="237" t="s">
        <v>1119</v>
      </c>
      <c r="C531" s="236">
        <v>3400500</v>
      </c>
      <c r="D531" s="237" t="s">
        <v>155</v>
      </c>
      <c r="E531" s="236" t="s">
        <v>106</v>
      </c>
      <c r="F531" s="238" t="s">
        <v>159</v>
      </c>
      <c r="G531" s="238" t="s">
        <v>153</v>
      </c>
      <c r="H531" s="240">
        <v>16</v>
      </c>
      <c r="I531" s="240"/>
      <c r="J531" s="240">
        <v>11</v>
      </c>
      <c r="K531" s="241">
        <v>10.5</v>
      </c>
      <c r="L531" s="240">
        <v>10</v>
      </c>
      <c r="M531" s="241">
        <v>5.0999999999999996</v>
      </c>
      <c r="N531" s="240">
        <f t="shared" si="16"/>
        <v>21</v>
      </c>
      <c r="O531" s="241">
        <f t="shared" si="17"/>
        <v>15.6</v>
      </c>
    </row>
    <row r="532" spans="1:15" ht="45">
      <c r="A532" s="236">
        <v>8</v>
      </c>
      <c r="B532" s="237" t="s">
        <v>1125</v>
      </c>
      <c r="C532" s="236">
        <v>5666980</v>
      </c>
      <c r="D532" s="237" t="s">
        <v>155</v>
      </c>
      <c r="E532" s="236" t="s">
        <v>106</v>
      </c>
      <c r="F532" s="238" t="s">
        <v>159</v>
      </c>
      <c r="G532" s="238" t="s">
        <v>160</v>
      </c>
      <c r="H532" s="240">
        <v>26</v>
      </c>
      <c r="I532" s="240"/>
      <c r="J532" s="240">
        <v>17</v>
      </c>
      <c r="K532" s="241">
        <v>16.5</v>
      </c>
      <c r="L532" s="240">
        <v>11</v>
      </c>
      <c r="M532" s="235">
        <v>6.17</v>
      </c>
      <c r="N532" s="240">
        <f t="shared" si="16"/>
        <v>28</v>
      </c>
      <c r="O532" s="241">
        <f t="shared" si="17"/>
        <v>22.67</v>
      </c>
    </row>
    <row r="533" spans="1:15" ht="45">
      <c r="A533" s="236">
        <v>8</v>
      </c>
      <c r="B533" s="237" t="s">
        <v>1160</v>
      </c>
      <c r="C533" s="236">
        <v>6172420</v>
      </c>
      <c r="D533" s="237" t="s">
        <v>176</v>
      </c>
      <c r="E533" s="236" t="s">
        <v>106</v>
      </c>
      <c r="F533" s="238" t="s">
        <v>175</v>
      </c>
      <c r="G533" s="238" t="s">
        <v>44</v>
      </c>
      <c r="H533" s="240">
        <v>153</v>
      </c>
      <c r="I533" s="240"/>
      <c r="J533" s="240">
        <v>29</v>
      </c>
      <c r="K533" s="241">
        <v>27.79</v>
      </c>
      <c r="L533" s="240">
        <v>36</v>
      </c>
      <c r="M533" s="241">
        <v>35.5</v>
      </c>
      <c r="N533" s="240">
        <f t="shared" si="16"/>
        <v>65</v>
      </c>
      <c r="O533" s="241">
        <f t="shared" si="17"/>
        <v>63.29</v>
      </c>
    </row>
    <row r="534" spans="1:15" ht="33.75">
      <c r="A534" s="236">
        <v>8</v>
      </c>
      <c r="B534" s="237" t="s">
        <v>1147</v>
      </c>
      <c r="C534" s="236">
        <v>9714807</v>
      </c>
      <c r="D534" s="237" t="s">
        <v>176</v>
      </c>
      <c r="E534" s="236" t="s">
        <v>106</v>
      </c>
      <c r="F534" s="238" t="s">
        <v>175</v>
      </c>
      <c r="G534" s="238" t="s">
        <v>129</v>
      </c>
      <c r="H534" s="240">
        <v>122</v>
      </c>
      <c r="I534" s="240"/>
      <c r="J534" s="240">
        <v>20</v>
      </c>
      <c r="K534" s="241">
        <v>1.6</v>
      </c>
      <c r="L534" s="240">
        <v>19</v>
      </c>
      <c r="M534" s="241">
        <v>2.4</v>
      </c>
      <c r="N534" s="240">
        <f t="shared" si="16"/>
        <v>39</v>
      </c>
      <c r="O534" s="241">
        <f t="shared" si="17"/>
        <v>4</v>
      </c>
    </row>
    <row r="535" spans="1:15" ht="36">
      <c r="A535" s="236">
        <v>8</v>
      </c>
      <c r="B535" s="237" t="s">
        <v>1148</v>
      </c>
      <c r="C535" s="236">
        <v>6890540</v>
      </c>
      <c r="D535" s="237" t="s">
        <v>176</v>
      </c>
      <c r="E535" s="236" t="s">
        <v>106</v>
      </c>
      <c r="F535" s="238" t="s">
        <v>175</v>
      </c>
      <c r="G535" s="238" t="s">
        <v>129</v>
      </c>
      <c r="H535" s="240">
        <v>150</v>
      </c>
      <c r="I535" s="240"/>
      <c r="J535" s="240">
        <v>56</v>
      </c>
      <c r="K535" s="241">
        <v>44.8</v>
      </c>
      <c r="L535" s="240">
        <v>49</v>
      </c>
      <c r="M535" s="241">
        <v>45.59</v>
      </c>
      <c r="N535" s="240">
        <f t="shared" si="16"/>
        <v>105</v>
      </c>
      <c r="O535" s="241">
        <f t="shared" si="17"/>
        <v>90.39</v>
      </c>
    </row>
    <row r="536" spans="1:15" ht="33.75">
      <c r="A536" s="236">
        <v>8</v>
      </c>
      <c r="B536" s="237" t="s">
        <v>1155</v>
      </c>
      <c r="C536" s="236">
        <v>9595541</v>
      </c>
      <c r="D536" s="237" t="s">
        <v>176</v>
      </c>
      <c r="E536" s="236" t="s">
        <v>106</v>
      </c>
      <c r="F536" s="238" t="s">
        <v>175</v>
      </c>
      <c r="G536" s="238" t="s">
        <v>129</v>
      </c>
      <c r="H536" s="240">
        <v>65</v>
      </c>
      <c r="I536" s="240"/>
      <c r="J536" s="240">
        <v>15</v>
      </c>
      <c r="K536" s="241">
        <v>15</v>
      </c>
      <c r="L536" s="240">
        <v>17</v>
      </c>
      <c r="M536" s="241">
        <v>16.5</v>
      </c>
      <c r="N536" s="240">
        <f t="shared" si="16"/>
        <v>32</v>
      </c>
      <c r="O536" s="241">
        <f t="shared" si="17"/>
        <v>31.5</v>
      </c>
    </row>
    <row r="537" spans="1:15" ht="33.75">
      <c r="A537" s="236">
        <v>8</v>
      </c>
      <c r="B537" s="237" t="s">
        <v>1166</v>
      </c>
      <c r="C537" s="236">
        <v>3270327</v>
      </c>
      <c r="D537" s="237" t="s">
        <v>176</v>
      </c>
      <c r="E537" s="236" t="s">
        <v>106</v>
      </c>
      <c r="F537" s="238" t="s">
        <v>175</v>
      </c>
      <c r="G537" s="238" t="s">
        <v>129</v>
      </c>
      <c r="H537" s="240">
        <v>190</v>
      </c>
      <c r="I537" s="240"/>
      <c r="J537" s="240">
        <v>12</v>
      </c>
      <c r="K537" s="241">
        <v>11.5</v>
      </c>
      <c r="L537" s="240">
        <v>17</v>
      </c>
      <c r="M537" s="241">
        <v>16.399999999999999</v>
      </c>
      <c r="N537" s="240">
        <f t="shared" si="16"/>
        <v>29</v>
      </c>
      <c r="O537" s="241">
        <f t="shared" si="17"/>
        <v>27.9</v>
      </c>
    </row>
    <row r="538" spans="1:15" ht="33.75">
      <c r="A538" s="236">
        <v>8</v>
      </c>
      <c r="B538" s="237" t="s">
        <v>1172</v>
      </c>
      <c r="C538" s="236">
        <v>2744287</v>
      </c>
      <c r="D538" s="237" t="s">
        <v>176</v>
      </c>
      <c r="E538" s="236" t="s">
        <v>106</v>
      </c>
      <c r="F538" s="238" t="s">
        <v>175</v>
      </c>
      <c r="G538" s="238" t="s">
        <v>129</v>
      </c>
      <c r="H538" s="240">
        <v>114</v>
      </c>
      <c r="I538" s="240"/>
      <c r="J538" s="240">
        <v>41</v>
      </c>
      <c r="K538" s="241">
        <v>26.24</v>
      </c>
      <c r="L538" s="240">
        <v>44</v>
      </c>
      <c r="M538" s="241">
        <v>28.16</v>
      </c>
      <c r="N538" s="240">
        <f t="shared" si="16"/>
        <v>85</v>
      </c>
      <c r="O538" s="241">
        <f t="shared" si="17"/>
        <v>54.4</v>
      </c>
    </row>
    <row r="539" spans="1:15" ht="33.75">
      <c r="A539" s="236">
        <v>8</v>
      </c>
      <c r="B539" s="237" t="s">
        <v>1173</v>
      </c>
      <c r="C539" s="236">
        <v>5049031</v>
      </c>
      <c r="D539" s="237" t="s">
        <v>176</v>
      </c>
      <c r="E539" s="236" t="s">
        <v>106</v>
      </c>
      <c r="F539" s="238" t="s">
        <v>175</v>
      </c>
      <c r="G539" s="238" t="s">
        <v>129</v>
      </c>
      <c r="H539" s="240">
        <v>46</v>
      </c>
      <c r="I539" s="240"/>
      <c r="J539" s="240">
        <v>13</v>
      </c>
      <c r="K539" s="241">
        <v>11</v>
      </c>
      <c r="L539" s="240">
        <v>28</v>
      </c>
      <c r="M539" s="241">
        <v>13.38</v>
      </c>
      <c r="N539" s="240">
        <f t="shared" si="16"/>
        <v>41</v>
      </c>
      <c r="O539" s="241">
        <f t="shared" si="17"/>
        <v>24.380000000000003</v>
      </c>
    </row>
    <row r="540" spans="1:15" ht="48">
      <c r="A540" s="231">
        <v>8</v>
      </c>
      <c r="B540" s="232" t="s">
        <v>1179</v>
      </c>
      <c r="C540" s="231">
        <v>7141935</v>
      </c>
      <c r="D540" s="232" t="s">
        <v>176</v>
      </c>
      <c r="E540" s="231" t="s">
        <v>106</v>
      </c>
      <c r="F540" s="233" t="s">
        <v>175</v>
      </c>
      <c r="G540" s="233" t="s">
        <v>129</v>
      </c>
      <c r="H540" s="234">
        <v>30</v>
      </c>
      <c r="I540" s="234"/>
      <c r="J540" s="234">
        <v>10</v>
      </c>
      <c r="K540" s="235">
        <v>5.9</v>
      </c>
      <c r="L540" s="234">
        <v>11</v>
      </c>
      <c r="M540" s="235">
        <v>5.2</v>
      </c>
      <c r="N540" s="240">
        <f t="shared" si="16"/>
        <v>21</v>
      </c>
      <c r="O540" s="241">
        <f t="shared" si="17"/>
        <v>11.100000000000001</v>
      </c>
    </row>
    <row r="541" spans="1:15" ht="67.5">
      <c r="A541" s="236">
        <v>8</v>
      </c>
      <c r="B541" s="237" t="s">
        <v>1148</v>
      </c>
      <c r="C541" s="236">
        <v>5238851</v>
      </c>
      <c r="D541" s="237" t="s">
        <v>183</v>
      </c>
      <c r="E541" s="236" t="s">
        <v>106</v>
      </c>
      <c r="F541" s="238" t="s">
        <v>607</v>
      </c>
      <c r="G541" s="238" t="s">
        <v>129</v>
      </c>
      <c r="H541" s="240">
        <v>18</v>
      </c>
      <c r="I541" s="240"/>
      <c r="J541" s="240">
        <v>39</v>
      </c>
      <c r="K541" s="241">
        <v>12.7</v>
      </c>
      <c r="L541" s="240">
        <v>2</v>
      </c>
      <c r="M541" s="241">
        <v>1.5</v>
      </c>
      <c r="N541" s="240">
        <f t="shared" si="16"/>
        <v>41</v>
      </c>
      <c r="O541" s="241">
        <f t="shared" si="17"/>
        <v>14.2</v>
      </c>
    </row>
    <row r="542" spans="1:15" ht="45">
      <c r="A542" s="236">
        <v>8</v>
      </c>
      <c r="B542" s="237" t="s">
        <v>1190</v>
      </c>
      <c r="C542" s="236">
        <v>2501932</v>
      </c>
      <c r="D542" s="237" t="s">
        <v>183</v>
      </c>
      <c r="E542" s="236" t="s">
        <v>106</v>
      </c>
      <c r="F542" s="238" t="s">
        <v>182</v>
      </c>
      <c r="G542" s="238" t="s">
        <v>44</v>
      </c>
      <c r="H542" s="240">
        <v>46</v>
      </c>
      <c r="I542" s="240"/>
      <c r="J542" s="240">
        <v>58</v>
      </c>
      <c r="K542" s="241">
        <v>15.8</v>
      </c>
      <c r="L542" s="240">
        <v>44</v>
      </c>
      <c r="M542" s="241">
        <v>11.44</v>
      </c>
      <c r="N542" s="240">
        <f t="shared" si="16"/>
        <v>102</v>
      </c>
      <c r="O542" s="241">
        <f t="shared" si="17"/>
        <v>27.240000000000002</v>
      </c>
    </row>
    <row r="543" spans="1:15" ht="101.25">
      <c r="A543" s="236">
        <v>8</v>
      </c>
      <c r="B543" s="237" t="s">
        <v>1173</v>
      </c>
      <c r="C543" s="236">
        <v>1408517</v>
      </c>
      <c r="D543" s="237" t="s">
        <v>183</v>
      </c>
      <c r="E543" s="236" t="s">
        <v>106</v>
      </c>
      <c r="F543" s="238" t="s">
        <v>619</v>
      </c>
      <c r="G543" s="238" t="s">
        <v>44</v>
      </c>
      <c r="H543" s="240">
        <v>46</v>
      </c>
      <c r="I543" s="240"/>
      <c r="J543" s="240">
        <v>30</v>
      </c>
      <c r="K543" s="241">
        <v>22.83</v>
      </c>
      <c r="L543" s="240">
        <v>28</v>
      </c>
      <c r="M543" s="235">
        <v>13.38</v>
      </c>
      <c r="N543" s="240">
        <f t="shared" si="16"/>
        <v>58</v>
      </c>
      <c r="O543" s="241">
        <f t="shared" si="17"/>
        <v>36.21</v>
      </c>
    </row>
    <row r="544" spans="1:15" ht="33.75">
      <c r="A544" s="236">
        <v>8</v>
      </c>
      <c r="B544" s="237" t="s">
        <v>2081</v>
      </c>
      <c r="C544" s="236">
        <v>2179469</v>
      </c>
      <c r="D544" s="237" t="s">
        <v>183</v>
      </c>
      <c r="E544" s="236" t="s">
        <v>106</v>
      </c>
      <c r="F544" s="270" t="s">
        <v>2702</v>
      </c>
      <c r="G544" s="238" t="s">
        <v>129</v>
      </c>
      <c r="H544" s="240">
        <v>6</v>
      </c>
      <c r="I544" s="240"/>
      <c r="J544" s="240">
        <v>16</v>
      </c>
      <c r="K544" s="241">
        <v>6.1</v>
      </c>
      <c r="L544" s="240">
        <v>10</v>
      </c>
      <c r="M544" s="241">
        <v>1.9</v>
      </c>
      <c r="N544" s="240">
        <f t="shared" si="16"/>
        <v>26</v>
      </c>
      <c r="O544" s="241">
        <f t="shared" si="17"/>
        <v>8</v>
      </c>
    </row>
    <row r="545" spans="1:15" ht="45">
      <c r="A545" s="231">
        <v>8</v>
      </c>
      <c r="B545" s="232" t="s">
        <v>2076</v>
      </c>
      <c r="C545" s="231">
        <v>7734108</v>
      </c>
      <c r="D545" s="232" t="s">
        <v>1744</v>
      </c>
      <c r="E545" s="231" t="s">
        <v>106</v>
      </c>
      <c r="F545" s="233" t="s">
        <v>159</v>
      </c>
      <c r="G545" s="233" t="s">
        <v>299</v>
      </c>
      <c r="H545" s="234">
        <v>7</v>
      </c>
      <c r="I545" s="234"/>
      <c r="J545" s="234">
        <v>8</v>
      </c>
      <c r="K545" s="235">
        <v>4.3</v>
      </c>
      <c r="L545" s="234">
        <v>11</v>
      </c>
      <c r="M545" s="235">
        <v>0.72</v>
      </c>
      <c r="N545" s="240">
        <f t="shared" si="16"/>
        <v>19</v>
      </c>
      <c r="O545" s="241">
        <f t="shared" si="17"/>
        <v>5.0199999999999996</v>
      </c>
    </row>
    <row r="546" spans="1:15" ht="45">
      <c r="A546" s="231">
        <v>8</v>
      </c>
      <c r="B546" s="232" t="s">
        <v>2076</v>
      </c>
      <c r="C546" s="231">
        <v>8907909</v>
      </c>
      <c r="D546" s="232" t="s">
        <v>1744</v>
      </c>
      <c r="E546" s="231" t="s">
        <v>106</v>
      </c>
      <c r="F546" s="233" t="s">
        <v>159</v>
      </c>
      <c r="G546" s="233" t="s">
        <v>299</v>
      </c>
      <c r="H546" s="234">
        <v>25</v>
      </c>
      <c r="I546" s="234"/>
      <c r="J546" s="234">
        <v>16</v>
      </c>
      <c r="K546" s="235">
        <v>14.7</v>
      </c>
      <c r="L546" s="234">
        <v>15</v>
      </c>
      <c r="M546" s="235">
        <v>3.69</v>
      </c>
      <c r="N546" s="240">
        <f t="shared" si="16"/>
        <v>31</v>
      </c>
      <c r="O546" s="241">
        <f t="shared" si="17"/>
        <v>18.39</v>
      </c>
    </row>
    <row r="547" spans="1:15" ht="45">
      <c r="A547" s="248">
        <v>8</v>
      </c>
      <c r="B547" s="249" t="s">
        <v>1199</v>
      </c>
      <c r="C547" s="248">
        <v>3935206</v>
      </c>
      <c r="D547" s="249" t="s">
        <v>1744</v>
      </c>
      <c r="E547" s="248" t="s">
        <v>106</v>
      </c>
      <c r="F547" s="250" t="s">
        <v>182</v>
      </c>
      <c r="G547" s="250" t="s">
        <v>153</v>
      </c>
      <c r="H547" s="251">
        <v>23</v>
      </c>
      <c r="I547" s="251"/>
      <c r="J547" s="251">
        <v>6</v>
      </c>
      <c r="K547" s="252">
        <v>5</v>
      </c>
      <c r="L547" s="251">
        <v>9</v>
      </c>
      <c r="M547" s="252">
        <v>1.5</v>
      </c>
      <c r="N547" s="240">
        <f t="shared" si="16"/>
        <v>15</v>
      </c>
      <c r="O547" s="241">
        <f t="shared" si="17"/>
        <v>6.5</v>
      </c>
    </row>
    <row r="548" spans="1:15" ht="78.75">
      <c r="A548" s="231">
        <v>8</v>
      </c>
      <c r="B548" s="232" t="s">
        <v>186</v>
      </c>
      <c r="C548" s="231">
        <v>9806102</v>
      </c>
      <c r="D548" s="232" t="s">
        <v>1744</v>
      </c>
      <c r="E548" s="231" t="s">
        <v>106</v>
      </c>
      <c r="F548" s="233" t="s">
        <v>1741</v>
      </c>
      <c r="G548" s="233" t="s">
        <v>44</v>
      </c>
      <c r="H548" s="234">
        <v>32</v>
      </c>
      <c r="I548" s="234"/>
      <c r="J548" s="234">
        <v>12</v>
      </c>
      <c r="K548" s="235">
        <v>6.6</v>
      </c>
      <c r="L548" s="234">
        <v>2</v>
      </c>
      <c r="M548" s="235">
        <v>0.3</v>
      </c>
      <c r="N548" s="240">
        <f t="shared" si="16"/>
        <v>14</v>
      </c>
      <c r="O548" s="241">
        <f t="shared" si="17"/>
        <v>6.8999999999999995</v>
      </c>
    </row>
    <row r="549" spans="1:15" ht="90">
      <c r="A549" s="231">
        <v>8</v>
      </c>
      <c r="B549" s="232" t="s">
        <v>2089</v>
      </c>
      <c r="C549" s="231">
        <v>4677905</v>
      </c>
      <c r="D549" s="232" t="s">
        <v>1762</v>
      </c>
      <c r="E549" s="231" t="s">
        <v>1761</v>
      </c>
      <c r="F549" s="233" t="s">
        <v>1899</v>
      </c>
      <c r="G549" s="233" t="s">
        <v>160</v>
      </c>
      <c r="H549" s="234">
        <v>0</v>
      </c>
      <c r="I549" s="234">
        <v>3</v>
      </c>
      <c r="J549" s="234">
        <v>6</v>
      </c>
      <c r="K549" s="235">
        <v>1.9</v>
      </c>
      <c r="L549" s="234">
        <v>2</v>
      </c>
      <c r="M549" s="235">
        <v>0.7</v>
      </c>
      <c r="N549" s="240">
        <f t="shared" si="16"/>
        <v>8</v>
      </c>
      <c r="O549" s="241">
        <f t="shared" si="17"/>
        <v>2.5999999999999996</v>
      </c>
    </row>
    <row r="550" spans="1:15" ht="90">
      <c r="A550" s="236">
        <v>8</v>
      </c>
      <c r="B550" s="237" t="s">
        <v>1650</v>
      </c>
      <c r="C550" s="236">
        <v>9381472</v>
      </c>
      <c r="D550" s="237" t="s">
        <v>2273</v>
      </c>
      <c r="E550" s="236" t="s">
        <v>29</v>
      </c>
      <c r="F550" s="238" t="s">
        <v>1698</v>
      </c>
      <c r="G550" s="238" t="s">
        <v>203</v>
      </c>
      <c r="H550" s="240">
        <v>0</v>
      </c>
      <c r="I550" s="240">
        <v>1</v>
      </c>
      <c r="J550" s="240">
        <v>3</v>
      </c>
      <c r="K550" s="241">
        <v>1.2</v>
      </c>
      <c r="L550" s="240">
        <v>4</v>
      </c>
      <c r="M550" s="241">
        <v>0.95</v>
      </c>
      <c r="N550" s="240">
        <f t="shared" si="16"/>
        <v>7</v>
      </c>
      <c r="O550" s="241">
        <f t="shared" si="17"/>
        <v>2.15</v>
      </c>
    </row>
    <row r="551" spans="1:15" ht="90">
      <c r="A551" s="236">
        <v>8</v>
      </c>
      <c r="B551" s="237" t="s">
        <v>1650</v>
      </c>
      <c r="C551" s="236">
        <v>9381472</v>
      </c>
      <c r="D551" s="237" t="s">
        <v>2273</v>
      </c>
      <c r="E551" s="236" t="s">
        <v>106</v>
      </c>
      <c r="F551" s="238" t="s">
        <v>1698</v>
      </c>
      <c r="G551" s="238" t="s">
        <v>203</v>
      </c>
      <c r="H551" s="240">
        <v>5</v>
      </c>
      <c r="I551" s="240"/>
      <c r="J551" s="240">
        <v>15</v>
      </c>
      <c r="K551" s="241">
        <v>4.4000000000000004</v>
      </c>
      <c r="L551" s="240">
        <v>4</v>
      </c>
      <c r="M551" s="241">
        <v>0.75</v>
      </c>
      <c r="N551" s="240">
        <f t="shared" si="16"/>
        <v>19</v>
      </c>
      <c r="O551" s="241">
        <f t="shared" si="17"/>
        <v>5.15</v>
      </c>
    </row>
    <row r="552" spans="1:15" ht="90">
      <c r="A552" s="236">
        <v>8</v>
      </c>
      <c r="B552" s="237" t="s">
        <v>1650</v>
      </c>
      <c r="C552" s="236">
        <v>9381472</v>
      </c>
      <c r="D552" s="237" t="s">
        <v>2273</v>
      </c>
      <c r="E552" s="236" t="s">
        <v>31</v>
      </c>
      <c r="F552" s="238" t="s">
        <v>1698</v>
      </c>
      <c r="G552" s="238" t="s">
        <v>203</v>
      </c>
      <c r="H552" s="240">
        <v>0</v>
      </c>
      <c r="I552" s="240">
        <v>1</v>
      </c>
      <c r="J552" s="240">
        <v>12</v>
      </c>
      <c r="K552" s="241">
        <v>0.1</v>
      </c>
      <c r="L552" s="240">
        <v>1</v>
      </c>
      <c r="M552" s="241">
        <v>0.05</v>
      </c>
      <c r="N552" s="240">
        <f t="shared" si="16"/>
        <v>13</v>
      </c>
      <c r="O552" s="241">
        <f t="shared" si="17"/>
        <v>0.15000000000000002</v>
      </c>
    </row>
    <row r="553" spans="1:15" ht="56.25">
      <c r="A553" s="231">
        <v>8</v>
      </c>
      <c r="B553" s="232" t="s">
        <v>2081</v>
      </c>
      <c r="C553" s="231">
        <v>2145028</v>
      </c>
      <c r="D553" s="232" t="s">
        <v>1767</v>
      </c>
      <c r="E553" s="231" t="s">
        <v>2755</v>
      </c>
      <c r="F553" s="233" t="s">
        <v>1750</v>
      </c>
      <c r="G553" s="233" t="s">
        <v>93</v>
      </c>
      <c r="H553" s="234">
        <v>0</v>
      </c>
      <c r="I553" s="234">
        <v>4</v>
      </c>
      <c r="J553" s="234">
        <v>4</v>
      </c>
      <c r="K553" s="235">
        <v>2.8</v>
      </c>
      <c r="L553" s="234">
        <v>5</v>
      </c>
      <c r="M553" s="235">
        <v>0.7</v>
      </c>
      <c r="N553" s="240">
        <f t="shared" si="16"/>
        <v>9</v>
      </c>
      <c r="O553" s="241">
        <f t="shared" si="17"/>
        <v>3.5</v>
      </c>
    </row>
    <row r="554" spans="1:15" ht="45">
      <c r="A554" s="231">
        <v>8</v>
      </c>
      <c r="B554" s="232" t="s">
        <v>1821</v>
      </c>
      <c r="C554" s="231">
        <v>3230075</v>
      </c>
      <c r="D554" s="232" t="s">
        <v>2160</v>
      </c>
      <c r="E554" s="231" t="s">
        <v>29</v>
      </c>
      <c r="F554" s="233" t="s">
        <v>1391</v>
      </c>
      <c r="G554" s="233" t="s">
        <v>1735</v>
      </c>
      <c r="H554" s="234">
        <v>0</v>
      </c>
      <c r="I554" s="234">
        <v>1</v>
      </c>
      <c r="J554" s="234">
        <v>1</v>
      </c>
      <c r="K554" s="235">
        <v>1</v>
      </c>
      <c r="L554" s="234">
        <v>0</v>
      </c>
      <c r="M554" s="235">
        <v>0</v>
      </c>
      <c r="N554" s="240">
        <f t="shared" si="16"/>
        <v>1</v>
      </c>
      <c r="O554" s="241">
        <f t="shared" si="17"/>
        <v>1</v>
      </c>
    </row>
    <row r="555" spans="1:15" ht="45">
      <c r="A555" s="231">
        <v>8</v>
      </c>
      <c r="B555" s="232" t="s">
        <v>1821</v>
      </c>
      <c r="C555" s="231">
        <v>3230075</v>
      </c>
      <c r="D555" s="232" t="s">
        <v>2160</v>
      </c>
      <c r="E555" s="231" t="s">
        <v>31</v>
      </c>
      <c r="F555" s="233" t="s">
        <v>1391</v>
      </c>
      <c r="G555" s="233" t="s">
        <v>1735</v>
      </c>
      <c r="H555" s="234">
        <v>0</v>
      </c>
      <c r="I555" s="234">
        <v>1</v>
      </c>
      <c r="J555" s="234">
        <v>1</v>
      </c>
      <c r="K555" s="235">
        <v>0.5</v>
      </c>
      <c r="L555" s="234">
        <v>0</v>
      </c>
      <c r="M555" s="235">
        <v>0</v>
      </c>
      <c r="N555" s="240">
        <f t="shared" si="16"/>
        <v>1</v>
      </c>
      <c r="O555" s="241">
        <f t="shared" si="17"/>
        <v>0.5</v>
      </c>
    </row>
    <row r="556" spans="1:15" ht="157.5">
      <c r="A556" s="231">
        <v>8</v>
      </c>
      <c r="B556" s="232" t="s">
        <v>1821</v>
      </c>
      <c r="C556" s="231">
        <v>9100570</v>
      </c>
      <c r="D556" s="232" t="s">
        <v>2160</v>
      </c>
      <c r="E556" s="231" t="s">
        <v>29</v>
      </c>
      <c r="F556" s="233" t="s">
        <v>2483</v>
      </c>
      <c r="G556" s="233" t="s">
        <v>2121</v>
      </c>
      <c r="H556" s="234">
        <v>0</v>
      </c>
      <c r="I556" s="234">
        <v>3</v>
      </c>
      <c r="J556" s="234">
        <v>3</v>
      </c>
      <c r="K556" s="235">
        <v>2.7</v>
      </c>
      <c r="L556" s="234">
        <v>6</v>
      </c>
      <c r="M556" s="235">
        <v>0.8</v>
      </c>
      <c r="N556" s="240">
        <f t="shared" si="16"/>
        <v>9</v>
      </c>
      <c r="O556" s="241">
        <f t="shared" si="17"/>
        <v>3.5</v>
      </c>
    </row>
    <row r="557" spans="1:15" ht="56.25">
      <c r="A557" s="231">
        <v>8</v>
      </c>
      <c r="B557" s="232" t="s">
        <v>2081</v>
      </c>
      <c r="C557" s="231">
        <v>3125201</v>
      </c>
      <c r="D557" s="232" t="s">
        <v>2160</v>
      </c>
      <c r="E557" s="231" t="s">
        <v>29</v>
      </c>
      <c r="F557" s="233" t="s">
        <v>2576</v>
      </c>
      <c r="G557" s="233" t="s">
        <v>2208</v>
      </c>
      <c r="H557" s="234">
        <v>0</v>
      </c>
      <c r="I557" s="234">
        <v>2</v>
      </c>
      <c r="J557" s="234">
        <v>3</v>
      </c>
      <c r="K557" s="235">
        <v>3</v>
      </c>
      <c r="L557" s="234">
        <v>5</v>
      </c>
      <c r="M557" s="235">
        <v>1</v>
      </c>
      <c r="N557" s="240">
        <f t="shared" si="16"/>
        <v>8</v>
      </c>
      <c r="O557" s="241">
        <f t="shared" si="17"/>
        <v>4</v>
      </c>
    </row>
    <row r="558" spans="1:15" ht="45">
      <c r="A558" s="231">
        <v>8</v>
      </c>
      <c r="B558" s="232" t="s">
        <v>2081</v>
      </c>
      <c r="C558" s="231">
        <v>9288131</v>
      </c>
      <c r="D558" s="232" t="s">
        <v>2160</v>
      </c>
      <c r="E558" s="231" t="s">
        <v>29</v>
      </c>
      <c r="F558" s="233" t="s">
        <v>1391</v>
      </c>
      <c r="G558" s="233" t="s">
        <v>2458</v>
      </c>
      <c r="H558" s="234">
        <v>0</v>
      </c>
      <c r="I558" s="234">
        <v>2</v>
      </c>
      <c r="J558" s="234">
        <v>2</v>
      </c>
      <c r="K558" s="235">
        <v>1</v>
      </c>
      <c r="L558" s="234">
        <v>2</v>
      </c>
      <c r="M558" s="235">
        <v>0.4</v>
      </c>
      <c r="N558" s="240">
        <f t="shared" si="16"/>
        <v>4</v>
      </c>
      <c r="O558" s="241">
        <f t="shared" si="17"/>
        <v>1.4</v>
      </c>
    </row>
    <row r="559" spans="1:15" ht="45">
      <c r="A559" s="244">
        <v>8</v>
      </c>
      <c r="B559" s="247" t="s">
        <v>2114</v>
      </c>
      <c r="C559" s="244">
        <v>1014491</v>
      </c>
      <c r="D559" s="247" t="s">
        <v>2160</v>
      </c>
      <c r="E559" s="244" t="s">
        <v>29</v>
      </c>
      <c r="F559" s="246" t="s">
        <v>1391</v>
      </c>
      <c r="G559" s="246" t="s">
        <v>1735</v>
      </c>
      <c r="H559" s="240">
        <v>0</v>
      </c>
      <c r="I559" s="240">
        <v>1</v>
      </c>
      <c r="J559" s="240">
        <v>5</v>
      </c>
      <c r="K559" s="241">
        <v>4</v>
      </c>
      <c r="L559" s="240">
        <v>1</v>
      </c>
      <c r="M559" s="241">
        <v>0.2</v>
      </c>
      <c r="N559" s="240">
        <f t="shared" si="16"/>
        <v>6</v>
      </c>
      <c r="O559" s="241">
        <f t="shared" si="17"/>
        <v>4.2</v>
      </c>
    </row>
    <row r="560" spans="1:15" ht="45">
      <c r="A560" s="244">
        <v>8</v>
      </c>
      <c r="B560" s="247" t="s">
        <v>2114</v>
      </c>
      <c r="C560" s="244">
        <v>6394439</v>
      </c>
      <c r="D560" s="247" t="s">
        <v>2160</v>
      </c>
      <c r="E560" s="244" t="s">
        <v>29</v>
      </c>
      <c r="F560" s="246" t="s">
        <v>1391</v>
      </c>
      <c r="G560" s="246" t="s">
        <v>2458</v>
      </c>
      <c r="H560" s="240">
        <v>0</v>
      </c>
      <c r="I560" s="240">
        <v>1</v>
      </c>
      <c r="J560" s="240">
        <v>4</v>
      </c>
      <c r="K560" s="241">
        <v>3.75</v>
      </c>
      <c r="L560" s="240">
        <v>3</v>
      </c>
      <c r="M560" s="241">
        <v>0.7</v>
      </c>
      <c r="N560" s="240">
        <f t="shared" si="16"/>
        <v>7</v>
      </c>
      <c r="O560" s="241">
        <f t="shared" si="17"/>
        <v>4.45</v>
      </c>
    </row>
    <row r="561" spans="1:15" ht="45">
      <c r="A561" s="231">
        <v>8</v>
      </c>
      <c r="B561" s="232" t="s">
        <v>2568</v>
      </c>
      <c r="C561" s="231">
        <v>7155895</v>
      </c>
      <c r="D561" s="232" t="s">
        <v>2160</v>
      </c>
      <c r="E561" s="231" t="s">
        <v>29</v>
      </c>
      <c r="F561" s="233" t="s">
        <v>1391</v>
      </c>
      <c r="G561" s="233" t="s">
        <v>2569</v>
      </c>
      <c r="H561" s="234">
        <v>0</v>
      </c>
      <c r="I561" s="234">
        <v>2</v>
      </c>
      <c r="J561" s="234">
        <v>2</v>
      </c>
      <c r="K561" s="235">
        <v>1.25</v>
      </c>
      <c r="L561" s="234">
        <v>5</v>
      </c>
      <c r="M561" s="235">
        <v>1.35</v>
      </c>
      <c r="N561" s="240">
        <f t="shared" si="16"/>
        <v>7</v>
      </c>
      <c r="O561" s="241">
        <f t="shared" si="17"/>
        <v>2.6</v>
      </c>
    </row>
    <row r="562" spans="1:15" ht="56.25">
      <c r="A562" s="231">
        <v>8</v>
      </c>
      <c r="B562" s="232" t="s">
        <v>2081</v>
      </c>
      <c r="C562" s="231">
        <v>3831791</v>
      </c>
      <c r="D562" s="232" t="s">
        <v>1774</v>
      </c>
      <c r="E562" s="231" t="s">
        <v>29</v>
      </c>
      <c r="F562" s="233" t="s">
        <v>1750</v>
      </c>
      <c r="G562" s="233" t="s">
        <v>93</v>
      </c>
      <c r="H562" s="234">
        <v>13</v>
      </c>
      <c r="I562" s="234"/>
      <c r="J562" s="234">
        <v>7</v>
      </c>
      <c r="K562" s="235">
        <v>1.2</v>
      </c>
      <c r="L562" s="234">
        <v>4</v>
      </c>
      <c r="M562" s="235">
        <v>0.5</v>
      </c>
      <c r="N562" s="240">
        <f t="shared" si="16"/>
        <v>11</v>
      </c>
      <c r="O562" s="241">
        <f t="shared" si="17"/>
        <v>1.7</v>
      </c>
    </row>
    <row r="563" spans="1:15" ht="123.75">
      <c r="A563" s="248">
        <v>8</v>
      </c>
      <c r="B563" s="249" t="s">
        <v>1605</v>
      </c>
      <c r="C563" s="248">
        <v>1679799</v>
      </c>
      <c r="D563" s="249" t="s">
        <v>1217</v>
      </c>
      <c r="E563" s="248" t="s">
        <v>52</v>
      </c>
      <c r="F563" s="250" t="s">
        <v>1606</v>
      </c>
      <c r="G563" s="250" t="s">
        <v>33</v>
      </c>
      <c r="H563" s="251">
        <v>0</v>
      </c>
      <c r="I563" s="251">
        <v>10</v>
      </c>
      <c r="J563" s="251">
        <v>10</v>
      </c>
      <c r="K563" s="252">
        <v>3.5</v>
      </c>
      <c r="L563" s="251">
        <v>6</v>
      </c>
      <c r="M563" s="252">
        <v>2</v>
      </c>
      <c r="N563" s="240">
        <f t="shared" si="16"/>
        <v>16</v>
      </c>
      <c r="O563" s="241">
        <f t="shared" si="17"/>
        <v>5.5</v>
      </c>
    </row>
    <row r="564" spans="1:15" ht="90">
      <c r="A564" s="231">
        <v>8</v>
      </c>
      <c r="B564" s="232" t="s">
        <v>1677</v>
      </c>
      <c r="C564" s="231">
        <v>9280386</v>
      </c>
      <c r="D564" s="232" t="s">
        <v>1217</v>
      </c>
      <c r="E564" s="231" t="s">
        <v>29</v>
      </c>
      <c r="F564" s="233" t="s">
        <v>1678</v>
      </c>
      <c r="G564" s="233"/>
      <c r="H564" s="234">
        <v>0</v>
      </c>
      <c r="I564" s="234">
        <v>2</v>
      </c>
      <c r="J564" s="234">
        <v>1</v>
      </c>
      <c r="K564" s="235">
        <v>7.0000000000000001E-3</v>
      </c>
      <c r="L564" s="234">
        <v>4</v>
      </c>
      <c r="M564" s="235">
        <v>2.5000000000000001E-3</v>
      </c>
      <c r="N564" s="240">
        <f t="shared" si="16"/>
        <v>5</v>
      </c>
      <c r="O564" s="241">
        <f t="shared" si="17"/>
        <v>9.4999999999999998E-3</v>
      </c>
    </row>
    <row r="565" spans="1:15" ht="157.5">
      <c r="A565" s="231">
        <v>8</v>
      </c>
      <c r="B565" s="232" t="s">
        <v>1670</v>
      </c>
      <c r="C565" s="231">
        <v>4704104</v>
      </c>
      <c r="D565" s="232" t="s">
        <v>1217</v>
      </c>
      <c r="E565" s="231" t="s">
        <v>52</v>
      </c>
      <c r="F565" s="233" t="s">
        <v>193</v>
      </c>
      <c r="G565" s="233" t="s">
        <v>194</v>
      </c>
      <c r="H565" s="234">
        <v>0</v>
      </c>
      <c r="I565" s="234">
        <v>2</v>
      </c>
      <c r="J565" s="234">
        <v>2</v>
      </c>
      <c r="K565" s="235">
        <v>1</v>
      </c>
      <c r="L565" s="234">
        <v>3</v>
      </c>
      <c r="M565" s="235">
        <v>1.5</v>
      </c>
      <c r="N565" s="240">
        <f t="shared" si="16"/>
        <v>5</v>
      </c>
      <c r="O565" s="241">
        <f t="shared" si="17"/>
        <v>2.5</v>
      </c>
    </row>
    <row r="566" spans="1:15" ht="45">
      <c r="A566" s="265">
        <v>8</v>
      </c>
      <c r="B566" s="278" t="s">
        <v>1684</v>
      </c>
      <c r="C566" s="248">
        <v>8532431</v>
      </c>
      <c r="D566" s="249" t="s">
        <v>1217</v>
      </c>
      <c r="E566" s="248" t="s">
        <v>52</v>
      </c>
      <c r="F566" s="250" t="s">
        <v>1198</v>
      </c>
      <c r="G566" s="250" t="s">
        <v>160</v>
      </c>
      <c r="H566" s="234">
        <v>0</v>
      </c>
      <c r="I566" s="279">
        <v>1</v>
      </c>
      <c r="J566" s="279">
        <v>2</v>
      </c>
      <c r="K566" s="269">
        <v>1.9</v>
      </c>
      <c r="L566" s="279">
        <v>1</v>
      </c>
      <c r="M566" s="269">
        <v>0.1</v>
      </c>
      <c r="N566" s="240">
        <f t="shared" si="16"/>
        <v>3</v>
      </c>
      <c r="O566" s="241">
        <f t="shared" si="17"/>
        <v>2</v>
      </c>
    </row>
    <row r="567" spans="1:15" ht="157.5">
      <c r="A567" s="231">
        <v>8</v>
      </c>
      <c r="B567" s="232" t="s">
        <v>1612</v>
      </c>
      <c r="C567" s="231">
        <v>5326790</v>
      </c>
      <c r="D567" s="232" t="s">
        <v>1217</v>
      </c>
      <c r="E567" s="231" t="s">
        <v>52</v>
      </c>
      <c r="F567" s="233" t="s">
        <v>1613</v>
      </c>
      <c r="G567" s="233" t="s">
        <v>144</v>
      </c>
      <c r="H567" s="234">
        <v>0</v>
      </c>
      <c r="I567" s="234">
        <v>1</v>
      </c>
      <c r="J567" s="234">
        <v>1</v>
      </c>
      <c r="K567" s="235">
        <v>0.5</v>
      </c>
      <c r="L567" s="234">
        <v>4</v>
      </c>
      <c r="M567" s="235">
        <v>0.4</v>
      </c>
      <c r="N567" s="240">
        <f t="shared" si="16"/>
        <v>5</v>
      </c>
      <c r="O567" s="241">
        <f t="shared" si="17"/>
        <v>0.9</v>
      </c>
    </row>
    <row r="568" spans="1:15" ht="56.25">
      <c r="A568" s="248">
        <v>8</v>
      </c>
      <c r="B568" s="249" t="s">
        <v>1199</v>
      </c>
      <c r="C568" s="248">
        <v>9071773</v>
      </c>
      <c r="D568" s="249" t="s">
        <v>1217</v>
      </c>
      <c r="E568" s="248" t="s">
        <v>52</v>
      </c>
      <c r="F568" s="250" t="s">
        <v>1672</v>
      </c>
      <c r="G568" s="250" t="s">
        <v>153</v>
      </c>
      <c r="H568" s="234">
        <v>0</v>
      </c>
      <c r="I568" s="251">
        <v>1</v>
      </c>
      <c r="J568" s="251">
        <v>1</v>
      </c>
      <c r="K568" s="252">
        <v>0.7</v>
      </c>
      <c r="L568" s="251">
        <v>5</v>
      </c>
      <c r="M568" s="252">
        <v>0.4</v>
      </c>
      <c r="N568" s="240">
        <f t="shared" si="16"/>
        <v>6</v>
      </c>
      <c r="O568" s="241">
        <f t="shared" si="17"/>
        <v>1.1000000000000001</v>
      </c>
    </row>
    <row r="569" spans="1:15" ht="45">
      <c r="A569" s="273">
        <v>8</v>
      </c>
      <c r="B569" s="280" t="s">
        <v>1683</v>
      </c>
      <c r="C569" s="273">
        <v>5587211</v>
      </c>
      <c r="D569" s="280" t="s">
        <v>1217</v>
      </c>
      <c r="E569" s="273" t="s">
        <v>29</v>
      </c>
      <c r="F569" s="281" t="s">
        <v>2648</v>
      </c>
      <c r="G569" s="282" t="s">
        <v>2649</v>
      </c>
      <c r="H569" s="279">
        <v>0</v>
      </c>
      <c r="I569" s="279">
        <v>1</v>
      </c>
      <c r="J569" s="279">
        <v>5</v>
      </c>
      <c r="K569" s="269">
        <v>0.7</v>
      </c>
      <c r="L569" s="279">
        <v>1</v>
      </c>
      <c r="M569" s="269">
        <v>0.3</v>
      </c>
      <c r="N569" s="240">
        <f t="shared" si="16"/>
        <v>6</v>
      </c>
      <c r="O569" s="241">
        <f t="shared" si="17"/>
        <v>1</v>
      </c>
    </row>
    <row r="570" spans="1:15" ht="247.5">
      <c r="A570" s="248">
        <v>8</v>
      </c>
      <c r="B570" s="249" t="s">
        <v>1650</v>
      </c>
      <c r="C570" s="248">
        <v>9736016</v>
      </c>
      <c r="D570" s="249" t="s">
        <v>1217</v>
      </c>
      <c r="E570" s="248" t="s">
        <v>29</v>
      </c>
      <c r="F570" s="250" t="s">
        <v>1651</v>
      </c>
      <c r="G570" s="250" t="s">
        <v>203</v>
      </c>
      <c r="H570" s="234">
        <v>0</v>
      </c>
      <c r="I570" s="251">
        <v>1</v>
      </c>
      <c r="J570" s="251">
        <v>2</v>
      </c>
      <c r="K570" s="252">
        <v>0.4</v>
      </c>
      <c r="L570" s="251">
        <v>0</v>
      </c>
      <c r="M570" s="252">
        <v>0</v>
      </c>
      <c r="N570" s="240">
        <f t="shared" si="16"/>
        <v>2</v>
      </c>
      <c r="O570" s="241">
        <f t="shared" si="17"/>
        <v>0.4</v>
      </c>
    </row>
    <row r="571" spans="1:15" ht="202.5">
      <c r="A571" s="236">
        <v>8</v>
      </c>
      <c r="B571" s="245" t="s">
        <v>72</v>
      </c>
      <c r="C571" s="236">
        <v>8454096</v>
      </c>
      <c r="D571" s="245" t="s">
        <v>1217</v>
      </c>
      <c r="E571" s="236" t="s">
        <v>52</v>
      </c>
      <c r="F571" s="238" t="s">
        <v>32</v>
      </c>
      <c r="G571" s="246" t="s">
        <v>2697</v>
      </c>
      <c r="H571" s="234">
        <v>0</v>
      </c>
      <c r="I571" s="234">
        <v>1</v>
      </c>
      <c r="J571" s="234">
        <v>1</v>
      </c>
      <c r="K571" s="235">
        <v>0.25</v>
      </c>
      <c r="L571" s="234">
        <v>8</v>
      </c>
      <c r="M571" s="235">
        <v>1.1299999999999999</v>
      </c>
      <c r="N571" s="240">
        <f t="shared" si="16"/>
        <v>9</v>
      </c>
      <c r="O571" s="241">
        <f t="shared" si="17"/>
        <v>1.38</v>
      </c>
    </row>
    <row r="572" spans="1:15" ht="24">
      <c r="A572" s="236">
        <v>8</v>
      </c>
      <c r="B572" s="237" t="s">
        <v>1664</v>
      </c>
      <c r="C572" s="236">
        <v>5373127</v>
      </c>
      <c r="D572" s="237" t="s">
        <v>1217</v>
      </c>
      <c r="E572" s="236" t="s">
        <v>52</v>
      </c>
      <c r="F572" s="238" t="s">
        <v>1359</v>
      </c>
      <c r="G572" s="238"/>
      <c r="H572" s="234">
        <v>0</v>
      </c>
      <c r="I572" s="234">
        <v>2</v>
      </c>
      <c r="J572" s="234">
        <v>10</v>
      </c>
      <c r="K572" s="235">
        <v>6.25</v>
      </c>
      <c r="L572" s="234">
        <v>5</v>
      </c>
      <c r="M572" s="235">
        <v>1.7</v>
      </c>
      <c r="N572" s="240">
        <f t="shared" si="16"/>
        <v>15</v>
      </c>
      <c r="O572" s="241">
        <f t="shared" si="17"/>
        <v>7.95</v>
      </c>
    </row>
    <row r="573" spans="1:15" ht="123.75">
      <c r="A573" s="236">
        <v>8</v>
      </c>
      <c r="B573" s="237" t="s">
        <v>1631</v>
      </c>
      <c r="C573" s="236">
        <v>4095789</v>
      </c>
      <c r="D573" s="237" t="s">
        <v>1217</v>
      </c>
      <c r="E573" s="236" t="s">
        <v>29</v>
      </c>
      <c r="F573" s="238" t="s">
        <v>1632</v>
      </c>
      <c r="G573" s="238" t="s">
        <v>1633</v>
      </c>
      <c r="H573" s="234">
        <v>0</v>
      </c>
      <c r="I573" s="234">
        <v>2</v>
      </c>
      <c r="J573" s="234">
        <v>8</v>
      </c>
      <c r="K573" s="235">
        <v>2.7</v>
      </c>
      <c r="L573" s="234">
        <v>2</v>
      </c>
      <c r="M573" s="235">
        <v>0.2</v>
      </c>
      <c r="N573" s="240">
        <f t="shared" si="16"/>
        <v>10</v>
      </c>
      <c r="O573" s="241">
        <f t="shared" si="17"/>
        <v>2.9000000000000004</v>
      </c>
    </row>
    <row r="574" spans="1:15" ht="202.5">
      <c r="A574" s="236">
        <v>8</v>
      </c>
      <c r="B574" s="237" t="s">
        <v>136</v>
      </c>
      <c r="C574" s="236">
        <v>5509784</v>
      </c>
      <c r="D574" s="237" t="s">
        <v>1217</v>
      </c>
      <c r="E574" s="236" t="s">
        <v>29</v>
      </c>
      <c r="F574" s="238" t="s">
        <v>1209</v>
      </c>
      <c r="G574" s="238"/>
      <c r="H574" s="234">
        <v>0</v>
      </c>
      <c r="I574" s="234">
        <v>2</v>
      </c>
      <c r="J574" s="234">
        <v>4</v>
      </c>
      <c r="K574" s="235">
        <v>3</v>
      </c>
      <c r="L574" s="234">
        <v>4</v>
      </c>
      <c r="M574" s="235">
        <v>0.75</v>
      </c>
      <c r="N574" s="240">
        <f t="shared" si="16"/>
        <v>8</v>
      </c>
      <c r="O574" s="241">
        <f t="shared" si="17"/>
        <v>3.75</v>
      </c>
    </row>
    <row r="575" spans="1:15" ht="135">
      <c r="A575" s="236">
        <v>8</v>
      </c>
      <c r="B575" s="245" t="s">
        <v>2692</v>
      </c>
      <c r="C575" s="236">
        <v>9250152</v>
      </c>
      <c r="D575" s="245" t="s">
        <v>1217</v>
      </c>
      <c r="E575" s="236" t="s">
        <v>29</v>
      </c>
      <c r="F575" s="238" t="s">
        <v>2693</v>
      </c>
      <c r="G575" s="283" t="s">
        <v>2694</v>
      </c>
      <c r="H575" s="234">
        <v>0</v>
      </c>
      <c r="I575" s="234">
        <v>1</v>
      </c>
      <c r="J575" s="234">
        <v>1</v>
      </c>
      <c r="K575" s="235">
        <v>0.25</v>
      </c>
      <c r="L575" s="234">
        <v>0</v>
      </c>
      <c r="M575" s="235">
        <v>0</v>
      </c>
      <c r="N575" s="240">
        <f t="shared" si="16"/>
        <v>1</v>
      </c>
      <c r="O575" s="241">
        <f t="shared" si="17"/>
        <v>0.25</v>
      </c>
    </row>
    <row r="576" spans="1:15" ht="168.75">
      <c r="A576" s="244">
        <v>8</v>
      </c>
      <c r="B576" s="247" t="s">
        <v>1656</v>
      </c>
      <c r="C576" s="244">
        <v>8052393</v>
      </c>
      <c r="D576" s="247" t="s">
        <v>1217</v>
      </c>
      <c r="E576" s="244" t="s">
        <v>29</v>
      </c>
      <c r="F576" s="246" t="s">
        <v>1657</v>
      </c>
      <c r="G576" s="246" t="s">
        <v>299</v>
      </c>
      <c r="H576" s="234">
        <v>0</v>
      </c>
      <c r="I576" s="234">
        <v>2</v>
      </c>
      <c r="J576" s="234">
        <v>2</v>
      </c>
      <c r="K576" s="235">
        <v>1.5</v>
      </c>
      <c r="L576" s="234">
        <v>4</v>
      </c>
      <c r="M576" s="235">
        <v>0.4</v>
      </c>
      <c r="N576" s="240">
        <f t="shared" si="16"/>
        <v>6</v>
      </c>
      <c r="O576" s="241">
        <f t="shared" si="17"/>
        <v>1.9</v>
      </c>
    </row>
    <row r="577" spans="1:15" ht="45">
      <c r="A577" s="248">
        <v>8</v>
      </c>
      <c r="B577" s="249" t="s">
        <v>1197</v>
      </c>
      <c r="C577" s="248">
        <v>5554461</v>
      </c>
      <c r="D577" s="249" t="s">
        <v>1217</v>
      </c>
      <c r="E577" s="248" t="s">
        <v>52</v>
      </c>
      <c r="F577" s="250" t="s">
        <v>1198</v>
      </c>
      <c r="G577" s="250" t="s">
        <v>44</v>
      </c>
      <c r="H577" s="234">
        <v>0</v>
      </c>
      <c r="I577" s="234">
        <v>1</v>
      </c>
      <c r="J577" s="234">
        <v>1</v>
      </c>
      <c r="K577" s="235">
        <v>1</v>
      </c>
      <c r="L577" s="234">
        <v>1</v>
      </c>
      <c r="M577" s="235">
        <v>0.1</v>
      </c>
      <c r="N577" s="240">
        <f t="shared" si="16"/>
        <v>2</v>
      </c>
      <c r="O577" s="241">
        <f t="shared" si="17"/>
        <v>1.1000000000000001</v>
      </c>
    </row>
    <row r="578" spans="1:15" ht="45">
      <c r="A578" s="248">
        <v>8</v>
      </c>
      <c r="B578" s="249" t="s">
        <v>1617</v>
      </c>
      <c r="C578" s="248">
        <v>5571181</v>
      </c>
      <c r="D578" s="249" t="s">
        <v>1217</v>
      </c>
      <c r="E578" s="248" t="s">
        <v>29</v>
      </c>
      <c r="F578" s="250" t="s">
        <v>152</v>
      </c>
      <c r="G578" s="250" t="s">
        <v>44</v>
      </c>
      <c r="H578" s="234">
        <v>0</v>
      </c>
      <c r="I578" s="234">
        <v>6</v>
      </c>
      <c r="J578" s="234">
        <v>3</v>
      </c>
      <c r="K578" s="235">
        <v>0.85</v>
      </c>
      <c r="L578" s="234">
        <v>3</v>
      </c>
      <c r="M578" s="235">
        <v>0.3</v>
      </c>
      <c r="N578" s="240">
        <f t="shared" si="16"/>
        <v>6</v>
      </c>
      <c r="O578" s="241">
        <f t="shared" si="17"/>
        <v>1.1499999999999999</v>
      </c>
    </row>
    <row r="579" spans="1:15" ht="78.75">
      <c r="A579" s="248">
        <v>8</v>
      </c>
      <c r="B579" s="249" t="s">
        <v>1624</v>
      </c>
      <c r="C579" s="248">
        <v>9944994</v>
      </c>
      <c r="D579" s="249" t="s">
        <v>1217</v>
      </c>
      <c r="E579" s="248" t="s">
        <v>29</v>
      </c>
      <c r="F579" s="250" t="s">
        <v>182</v>
      </c>
      <c r="G579" s="250" t="s">
        <v>1203</v>
      </c>
      <c r="H579" s="234">
        <v>0</v>
      </c>
      <c r="I579" s="234">
        <v>1</v>
      </c>
      <c r="J579" s="234">
        <v>3</v>
      </c>
      <c r="K579" s="235">
        <v>0.63</v>
      </c>
      <c r="L579" s="234">
        <v>4</v>
      </c>
      <c r="M579" s="235">
        <v>0.3</v>
      </c>
      <c r="N579" s="240">
        <f t="shared" si="16"/>
        <v>7</v>
      </c>
      <c r="O579" s="241">
        <f t="shared" si="17"/>
        <v>0.92999999999999994</v>
      </c>
    </row>
    <row r="580" spans="1:15" ht="78.75">
      <c r="A580" s="236">
        <v>8</v>
      </c>
      <c r="B580" s="245" t="s">
        <v>1363</v>
      </c>
      <c r="C580" s="236">
        <v>1564055</v>
      </c>
      <c r="D580" s="245" t="s">
        <v>1217</v>
      </c>
      <c r="E580" s="236" t="s">
        <v>29</v>
      </c>
      <c r="F580" s="256" t="s">
        <v>2695</v>
      </c>
      <c r="G580" s="270" t="s">
        <v>2772</v>
      </c>
      <c r="H580" s="234">
        <v>0</v>
      </c>
      <c r="I580" s="234">
        <v>1</v>
      </c>
      <c r="J580" s="234">
        <v>2</v>
      </c>
      <c r="K580" s="235">
        <v>2</v>
      </c>
      <c r="L580" s="234">
        <v>0</v>
      </c>
      <c r="M580" s="235">
        <v>0</v>
      </c>
      <c r="N580" s="240">
        <f t="shared" si="16"/>
        <v>2</v>
      </c>
      <c r="O580" s="241">
        <f t="shared" si="17"/>
        <v>2</v>
      </c>
    </row>
    <row r="581" spans="1:15" ht="67.5">
      <c r="A581" s="248">
        <v>8</v>
      </c>
      <c r="B581" s="249" t="s">
        <v>1363</v>
      </c>
      <c r="C581" s="248">
        <v>7975725</v>
      </c>
      <c r="D581" s="249" t="s">
        <v>1217</v>
      </c>
      <c r="E581" s="248" t="s">
        <v>29</v>
      </c>
      <c r="F581" s="250" t="s">
        <v>1639</v>
      </c>
      <c r="G581" s="250" t="s">
        <v>814</v>
      </c>
      <c r="H581" s="234">
        <v>0</v>
      </c>
      <c r="I581" s="234">
        <v>1</v>
      </c>
      <c r="J581" s="234">
        <v>2</v>
      </c>
      <c r="K581" s="235">
        <v>1</v>
      </c>
      <c r="L581" s="234">
        <v>6</v>
      </c>
      <c r="M581" s="235">
        <v>0.6</v>
      </c>
      <c r="N581" s="240">
        <f t="shared" si="16"/>
        <v>8</v>
      </c>
      <c r="O581" s="241">
        <f t="shared" si="17"/>
        <v>1.6</v>
      </c>
    </row>
    <row r="582" spans="1:15" ht="202.5">
      <c r="A582" s="236">
        <v>8</v>
      </c>
      <c r="B582" s="237" t="s">
        <v>74</v>
      </c>
      <c r="C582" s="236">
        <v>3964750</v>
      </c>
      <c r="D582" s="237" t="s">
        <v>108</v>
      </c>
      <c r="E582" s="236" t="s">
        <v>31</v>
      </c>
      <c r="F582" s="238" t="s">
        <v>32</v>
      </c>
      <c r="G582" s="238" t="s">
        <v>44</v>
      </c>
      <c r="H582" s="240">
        <v>0</v>
      </c>
      <c r="I582" s="240">
        <v>7</v>
      </c>
      <c r="J582" s="240">
        <v>10</v>
      </c>
      <c r="K582" s="241">
        <v>2.7</v>
      </c>
      <c r="L582" s="240">
        <v>8</v>
      </c>
      <c r="M582" s="241">
        <v>0.63</v>
      </c>
      <c r="N582" s="240">
        <f t="shared" si="16"/>
        <v>18</v>
      </c>
      <c r="O582" s="241">
        <f t="shared" si="17"/>
        <v>3.33</v>
      </c>
    </row>
    <row r="583" spans="1:15" ht="112.5">
      <c r="A583" s="236">
        <v>8</v>
      </c>
      <c r="B583" s="237" t="s">
        <v>1098</v>
      </c>
      <c r="C583" s="236">
        <v>4788108</v>
      </c>
      <c r="D583" s="237" t="s">
        <v>2119</v>
      </c>
      <c r="E583" s="244" t="s">
        <v>52</v>
      </c>
      <c r="F583" s="238" t="s">
        <v>1097</v>
      </c>
      <c r="G583" s="238" t="s">
        <v>930</v>
      </c>
      <c r="H583" s="240">
        <v>0</v>
      </c>
      <c r="I583" s="240">
        <v>25</v>
      </c>
      <c r="J583" s="240">
        <v>25</v>
      </c>
      <c r="K583" s="241">
        <v>7.6</v>
      </c>
      <c r="L583" s="240">
        <v>3</v>
      </c>
      <c r="M583" s="241">
        <v>0.4</v>
      </c>
      <c r="N583" s="240">
        <f t="shared" si="16"/>
        <v>28</v>
      </c>
      <c r="O583" s="241">
        <f t="shared" si="17"/>
        <v>8</v>
      </c>
    </row>
    <row r="584" spans="1:15" ht="135">
      <c r="A584" s="231">
        <v>8</v>
      </c>
      <c r="B584" s="232" t="s">
        <v>1050</v>
      </c>
      <c r="C584" s="231">
        <v>7909036</v>
      </c>
      <c r="D584" s="232" t="s">
        <v>34</v>
      </c>
      <c r="E584" s="231" t="s">
        <v>31</v>
      </c>
      <c r="F584" s="233" t="s">
        <v>1051</v>
      </c>
      <c r="G584" s="233" t="s">
        <v>194</v>
      </c>
      <c r="H584" s="234">
        <v>0</v>
      </c>
      <c r="I584" s="234">
        <v>17</v>
      </c>
      <c r="J584" s="234">
        <v>17</v>
      </c>
      <c r="K584" s="235">
        <v>13</v>
      </c>
      <c r="L584" s="234">
        <v>8</v>
      </c>
      <c r="M584" s="235">
        <v>3.5</v>
      </c>
      <c r="N584" s="240">
        <f t="shared" ref="N584:N648" si="18">SUM(J584,L584)</f>
        <v>25</v>
      </c>
      <c r="O584" s="241">
        <f t="shared" ref="O584:O648" si="19">SUM(K584,M584)</f>
        <v>16.5</v>
      </c>
    </row>
    <row r="585" spans="1:15" ht="56.25">
      <c r="A585" s="236">
        <v>8</v>
      </c>
      <c r="B585" s="237" t="s">
        <v>1058</v>
      </c>
      <c r="C585" s="236">
        <v>3591222</v>
      </c>
      <c r="D585" s="237" t="s">
        <v>34</v>
      </c>
      <c r="E585" s="236" t="s">
        <v>31</v>
      </c>
      <c r="F585" s="238" t="s">
        <v>1059</v>
      </c>
      <c r="G585" s="238" t="s">
        <v>814</v>
      </c>
      <c r="H585" s="240">
        <v>0</v>
      </c>
      <c r="I585" s="240">
        <v>3</v>
      </c>
      <c r="J585" s="240">
        <v>3</v>
      </c>
      <c r="K585" s="241">
        <v>3</v>
      </c>
      <c r="L585" s="240">
        <v>7</v>
      </c>
      <c r="M585" s="241">
        <v>1.95</v>
      </c>
      <c r="N585" s="240">
        <f t="shared" si="18"/>
        <v>10</v>
      </c>
      <c r="O585" s="241">
        <f t="shared" si="19"/>
        <v>4.95</v>
      </c>
    </row>
    <row r="586" spans="1:15" ht="112.5">
      <c r="A586" s="236">
        <v>8</v>
      </c>
      <c r="B586" s="237" t="s">
        <v>2752</v>
      </c>
      <c r="C586" s="236">
        <v>4076320</v>
      </c>
      <c r="D586" s="237" t="s">
        <v>34</v>
      </c>
      <c r="E586" s="236" t="s">
        <v>31</v>
      </c>
      <c r="F586" s="238" t="s">
        <v>859</v>
      </c>
      <c r="G586" s="238" t="s">
        <v>194</v>
      </c>
      <c r="H586" s="240">
        <v>0</v>
      </c>
      <c r="I586" s="240">
        <v>16</v>
      </c>
      <c r="J586" s="240">
        <v>19</v>
      </c>
      <c r="K586" s="241">
        <v>4.8</v>
      </c>
      <c r="L586" s="240">
        <v>4</v>
      </c>
      <c r="M586" s="241">
        <v>0.05</v>
      </c>
      <c r="N586" s="240">
        <f t="shared" si="18"/>
        <v>23</v>
      </c>
      <c r="O586" s="241">
        <f t="shared" si="19"/>
        <v>4.8499999999999996</v>
      </c>
    </row>
    <row r="587" spans="1:15" ht="78.75">
      <c r="A587" s="231">
        <v>8</v>
      </c>
      <c r="B587" s="232" t="s">
        <v>1064</v>
      </c>
      <c r="C587" s="236">
        <v>7331057</v>
      </c>
      <c r="D587" s="237" t="s">
        <v>34</v>
      </c>
      <c r="E587" s="236" t="s">
        <v>31</v>
      </c>
      <c r="F587" s="238" t="s">
        <v>1065</v>
      </c>
      <c r="G587" s="238" t="s">
        <v>1066</v>
      </c>
      <c r="H587" s="240">
        <v>0</v>
      </c>
      <c r="I587" s="240">
        <v>2</v>
      </c>
      <c r="J587" s="240">
        <v>3</v>
      </c>
      <c r="K587" s="241">
        <v>1.85</v>
      </c>
      <c r="L587" s="240">
        <v>1</v>
      </c>
      <c r="M587" s="241">
        <v>0.3</v>
      </c>
      <c r="N587" s="240">
        <f t="shared" si="18"/>
        <v>4</v>
      </c>
      <c r="O587" s="241">
        <f t="shared" si="19"/>
        <v>2.15</v>
      </c>
    </row>
    <row r="588" spans="1:15" ht="112.5">
      <c r="A588" s="231">
        <v>8</v>
      </c>
      <c r="B588" s="232" t="s">
        <v>1074</v>
      </c>
      <c r="C588" s="231">
        <v>4812858</v>
      </c>
      <c r="D588" s="232" t="s">
        <v>45</v>
      </c>
      <c r="E588" s="231" t="s">
        <v>31</v>
      </c>
      <c r="F588" s="233" t="s">
        <v>258</v>
      </c>
      <c r="G588" s="233" t="s">
        <v>194</v>
      </c>
      <c r="H588" s="234">
        <v>0</v>
      </c>
      <c r="I588" s="234">
        <v>14</v>
      </c>
      <c r="J588" s="234">
        <v>15</v>
      </c>
      <c r="K588" s="235">
        <v>2.5</v>
      </c>
      <c r="L588" s="234">
        <v>2</v>
      </c>
      <c r="M588" s="235">
        <v>0.55000000000000004</v>
      </c>
      <c r="N588" s="240">
        <f t="shared" si="18"/>
        <v>17</v>
      </c>
      <c r="O588" s="241">
        <f t="shared" si="19"/>
        <v>3.05</v>
      </c>
    </row>
    <row r="589" spans="1:15" ht="213.75">
      <c r="A589" s="236">
        <v>8</v>
      </c>
      <c r="B589" s="237" t="s">
        <v>74</v>
      </c>
      <c r="C589" s="236">
        <v>4302274</v>
      </c>
      <c r="D589" s="237" t="s">
        <v>45</v>
      </c>
      <c r="E589" s="236" t="s">
        <v>31</v>
      </c>
      <c r="F589" s="238" t="s">
        <v>53</v>
      </c>
      <c r="G589" s="238" t="s">
        <v>93</v>
      </c>
      <c r="H589" s="240">
        <v>0</v>
      </c>
      <c r="I589" s="239">
        <v>25</v>
      </c>
      <c r="J589" s="240">
        <v>24</v>
      </c>
      <c r="K589" s="241">
        <v>10</v>
      </c>
      <c r="L589" s="240">
        <v>8</v>
      </c>
      <c r="M589" s="241">
        <v>1.48</v>
      </c>
      <c r="N589" s="240">
        <f t="shared" si="18"/>
        <v>32</v>
      </c>
      <c r="O589" s="241">
        <f t="shared" si="19"/>
        <v>11.48</v>
      </c>
    </row>
    <row r="590" spans="1:15" ht="191.25">
      <c r="A590" s="236">
        <v>8</v>
      </c>
      <c r="B590" s="237" t="s">
        <v>1085</v>
      </c>
      <c r="C590" s="236">
        <v>1908686</v>
      </c>
      <c r="D590" s="237" t="s">
        <v>45</v>
      </c>
      <c r="E590" s="236" t="s">
        <v>31</v>
      </c>
      <c r="F590" s="238" t="s">
        <v>1086</v>
      </c>
      <c r="G590" s="238" t="s">
        <v>33</v>
      </c>
      <c r="H590" s="240">
        <v>0</v>
      </c>
      <c r="I590" s="239">
        <v>4</v>
      </c>
      <c r="J590" s="240">
        <v>5</v>
      </c>
      <c r="K590" s="241">
        <v>5</v>
      </c>
      <c r="L590" s="240">
        <v>4</v>
      </c>
      <c r="M590" s="241">
        <v>1.75</v>
      </c>
      <c r="N590" s="240">
        <f t="shared" si="18"/>
        <v>9</v>
      </c>
      <c r="O590" s="241">
        <f t="shared" si="19"/>
        <v>6.75</v>
      </c>
    </row>
    <row r="591" spans="1:15" ht="35.25" customHeight="1">
      <c r="A591" s="236">
        <v>8</v>
      </c>
      <c r="B591" s="237" t="s">
        <v>1090</v>
      </c>
      <c r="C591" s="236">
        <v>5458864</v>
      </c>
      <c r="D591" s="237" t="s">
        <v>45</v>
      </c>
      <c r="E591" s="236" t="s">
        <v>31</v>
      </c>
      <c r="F591" s="238" t="s">
        <v>1091</v>
      </c>
      <c r="G591" s="238" t="s">
        <v>33</v>
      </c>
      <c r="H591" s="240">
        <v>0</v>
      </c>
      <c r="I591" s="239">
        <v>25</v>
      </c>
      <c r="J591" s="240">
        <v>27</v>
      </c>
      <c r="K591" s="241">
        <v>26.5</v>
      </c>
      <c r="L591" s="240">
        <v>4</v>
      </c>
      <c r="M591" s="235">
        <v>4</v>
      </c>
      <c r="N591" s="240">
        <f t="shared" si="18"/>
        <v>31</v>
      </c>
      <c r="O591" s="241">
        <f t="shared" si="19"/>
        <v>30.5</v>
      </c>
    </row>
    <row r="592" spans="1:15" ht="45">
      <c r="A592" s="231">
        <v>8</v>
      </c>
      <c r="B592" s="232" t="s">
        <v>2076</v>
      </c>
      <c r="C592" s="231">
        <v>8643214</v>
      </c>
      <c r="D592" s="232" t="s">
        <v>1742</v>
      </c>
      <c r="E592" s="231" t="s">
        <v>31</v>
      </c>
      <c r="F592" s="233" t="s">
        <v>159</v>
      </c>
      <c r="G592" s="233" t="s">
        <v>299</v>
      </c>
      <c r="H592" s="234">
        <v>0</v>
      </c>
      <c r="I592" s="234">
        <v>1</v>
      </c>
      <c r="J592" s="234">
        <v>1</v>
      </c>
      <c r="K592" s="235">
        <v>1</v>
      </c>
      <c r="L592" s="234">
        <v>1</v>
      </c>
      <c r="M592" s="235">
        <v>0.2</v>
      </c>
      <c r="N592" s="240">
        <f t="shared" si="18"/>
        <v>2</v>
      </c>
      <c r="O592" s="241">
        <f t="shared" si="19"/>
        <v>1.2</v>
      </c>
    </row>
    <row r="593" spans="1:15" ht="90">
      <c r="A593" s="248">
        <v>8</v>
      </c>
      <c r="B593" s="249" t="s">
        <v>1212</v>
      </c>
      <c r="C593" s="248">
        <v>8046363</v>
      </c>
      <c r="D593" s="249" t="s">
        <v>1742</v>
      </c>
      <c r="E593" s="248" t="s">
        <v>31</v>
      </c>
      <c r="F593" s="250" t="s">
        <v>1743</v>
      </c>
      <c r="G593" s="250" t="s">
        <v>299</v>
      </c>
      <c r="H593" s="251">
        <v>0</v>
      </c>
      <c r="I593" s="251">
        <v>1</v>
      </c>
      <c r="J593" s="251">
        <v>3</v>
      </c>
      <c r="K593" s="252">
        <v>1.62</v>
      </c>
      <c r="L593" s="251">
        <v>4</v>
      </c>
      <c r="M593" s="252">
        <v>0.4</v>
      </c>
      <c r="N593" s="240">
        <f t="shared" si="18"/>
        <v>7</v>
      </c>
      <c r="O593" s="241">
        <f t="shared" si="19"/>
        <v>2.02</v>
      </c>
    </row>
    <row r="594" spans="1:15" ht="78.75">
      <c r="A594" s="231">
        <v>8</v>
      </c>
      <c r="B594" s="232" t="s">
        <v>186</v>
      </c>
      <c r="C594" s="231">
        <v>2527440</v>
      </c>
      <c r="D594" s="232" t="s">
        <v>1742</v>
      </c>
      <c r="E594" s="231" t="s">
        <v>31</v>
      </c>
      <c r="F594" s="233" t="s">
        <v>1741</v>
      </c>
      <c r="G594" s="233" t="s">
        <v>93</v>
      </c>
      <c r="H594" s="234">
        <v>0</v>
      </c>
      <c r="I594" s="234">
        <v>5</v>
      </c>
      <c r="J594" s="234">
        <v>7</v>
      </c>
      <c r="K594" s="235">
        <v>3.1</v>
      </c>
      <c r="L594" s="234">
        <v>2</v>
      </c>
      <c r="M594" s="235">
        <v>0.3</v>
      </c>
      <c r="N594" s="240">
        <f t="shared" si="18"/>
        <v>9</v>
      </c>
      <c r="O594" s="241">
        <f t="shared" si="19"/>
        <v>3.4</v>
      </c>
    </row>
    <row r="595" spans="1:15" ht="33.75">
      <c r="A595" s="244">
        <v>8</v>
      </c>
      <c r="B595" s="260" t="s">
        <v>1363</v>
      </c>
      <c r="C595" s="244">
        <v>5291489</v>
      </c>
      <c r="D595" s="260" t="s">
        <v>1257</v>
      </c>
      <c r="E595" s="244" t="s">
        <v>29</v>
      </c>
      <c r="F595" s="261" t="s">
        <v>1195</v>
      </c>
      <c r="G595" s="261" t="s">
        <v>144</v>
      </c>
      <c r="H595" s="234">
        <v>0</v>
      </c>
      <c r="I595" s="234">
        <v>2</v>
      </c>
      <c r="J595" s="234">
        <v>2</v>
      </c>
      <c r="K595" s="235">
        <v>1.3</v>
      </c>
      <c r="L595" s="234">
        <v>3</v>
      </c>
      <c r="M595" s="235">
        <v>0.25</v>
      </c>
      <c r="N595" s="240">
        <f t="shared" si="18"/>
        <v>5</v>
      </c>
      <c r="O595" s="241">
        <f t="shared" si="19"/>
        <v>1.55</v>
      </c>
    </row>
    <row r="596" spans="1:15" ht="33.75">
      <c r="A596" s="244">
        <v>8</v>
      </c>
      <c r="B596" s="260" t="s">
        <v>1363</v>
      </c>
      <c r="C596" s="244">
        <v>5291489</v>
      </c>
      <c r="D596" s="260" t="s">
        <v>1257</v>
      </c>
      <c r="E596" s="244" t="s">
        <v>1211</v>
      </c>
      <c r="F596" s="261" t="s">
        <v>1195</v>
      </c>
      <c r="G596" s="261" t="s">
        <v>144</v>
      </c>
      <c r="H596" s="234">
        <v>5</v>
      </c>
      <c r="I596" s="234"/>
      <c r="J596" s="234">
        <v>1</v>
      </c>
      <c r="K596" s="235">
        <v>1</v>
      </c>
      <c r="L596" s="234">
        <v>3</v>
      </c>
      <c r="M596" s="235">
        <v>0.25</v>
      </c>
      <c r="N596" s="240">
        <f t="shared" si="18"/>
        <v>4</v>
      </c>
      <c r="O596" s="241">
        <f t="shared" si="19"/>
        <v>1.25</v>
      </c>
    </row>
    <row r="597" spans="1:15" s="92" customFormat="1" ht="123.75">
      <c r="A597" s="231">
        <v>8</v>
      </c>
      <c r="B597" s="232" t="s">
        <v>1821</v>
      </c>
      <c r="C597" s="231">
        <v>6027304</v>
      </c>
      <c r="D597" s="232" t="s">
        <v>2176</v>
      </c>
      <c r="E597" s="231" t="s">
        <v>31</v>
      </c>
      <c r="F597" s="233" t="s">
        <v>2039</v>
      </c>
      <c r="G597" s="233" t="s">
        <v>33</v>
      </c>
      <c r="H597" s="234">
        <v>0</v>
      </c>
      <c r="I597" s="234">
        <v>4</v>
      </c>
      <c r="J597" s="234">
        <v>4</v>
      </c>
      <c r="K597" s="235">
        <v>3.5</v>
      </c>
      <c r="L597" s="234">
        <v>7</v>
      </c>
      <c r="M597" s="235">
        <v>1</v>
      </c>
      <c r="N597" s="240">
        <f t="shared" si="18"/>
        <v>11</v>
      </c>
      <c r="O597" s="241">
        <f t="shared" si="19"/>
        <v>4.5</v>
      </c>
    </row>
    <row r="598" spans="1:15" ht="123.75">
      <c r="A598" s="231">
        <v>8</v>
      </c>
      <c r="B598" s="232" t="s">
        <v>1821</v>
      </c>
      <c r="C598" s="231">
        <v>6027304</v>
      </c>
      <c r="D598" s="232" t="s">
        <v>2176</v>
      </c>
      <c r="E598" s="231" t="s">
        <v>29</v>
      </c>
      <c r="F598" s="233" t="s">
        <v>2039</v>
      </c>
      <c r="G598" s="233" t="s">
        <v>33</v>
      </c>
      <c r="H598" s="234">
        <v>0</v>
      </c>
      <c r="I598" s="234">
        <v>1</v>
      </c>
      <c r="J598" s="234">
        <v>1</v>
      </c>
      <c r="K598" s="234">
        <v>0.5</v>
      </c>
      <c r="L598" s="234">
        <v>1</v>
      </c>
      <c r="M598" s="234">
        <v>0.5</v>
      </c>
      <c r="N598" s="240">
        <f t="shared" si="18"/>
        <v>2</v>
      </c>
      <c r="O598" s="241">
        <f t="shared" si="19"/>
        <v>1</v>
      </c>
    </row>
    <row r="599" spans="1:15" ht="56.25">
      <c r="A599" s="231">
        <v>8</v>
      </c>
      <c r="B599" s="232" t="s">
        <v>2585</v>
      </c>
      <c r="C599" s="231">
        <v>1510111</v>
      </c>
      <c r="D599" s="232" t="s">
        <v>2176</v>
      </c>
      <c r="E599" s="231" t="s">
        <v>52</v>
      </c>
      <c r="F599" s="233" t="s">
        <v>2039</v>
      </c>
      <c r="G599" s="233" t="s">
        <v>814</v>
      </c>
      <c r="H599" s="234">
        <v>0</v>
      </c>
      <c r="I599" s="234">
        <v>2</v>
      </c>
      <c r="J599" s="234">
        <v>2</v>
      </c>
      <c r="K599" s="235">
        <v>1.6</v>
      </c>
      <c r="L599" s="234">
        <v>2</v>
      </c>
      <c r="M599" s="235">
        <v>0.5</v>
      </c>
      <c r="N599" s="240">
        <f t="shared" si="18"/>
        <v>4</v>
      </c>
      <c r="O599" s="241">
        <f t="shared" si="19"/>
        <v>2.1</v>
      </c>
    </row>
    <row r="600" spans="1:15" ht="56.25">
      <c r="A600" s="231">
        <v>8</v>
      </c>
      <c r="B600" s="232" t="s">
        <v>1650</v>
      </c>
      <c r="C600" s="231">
        <v>6066932</v>
      </c>
      <c r="D600" s="232" t="s">
        <v>2176</v>
      </c>
      <c r="E600" s="231" t="s">
        <v>29</v>
      </c>
      <c r="F600" s="233" t="s">
        <v>2039</v>
      </c>
      <c r="G600" s="233" t="s">
        <v>814</v>
      </c>
      <c r="H600" s="234">
        <v>0</v>
      </c>
      <c r="I600" s="234">
        <v>1</v>
      </c>
      <c r="J600" s="234">
        <v>2</v>
      </c>
      <c r="K600" s="235">
        <v>0.2</v>
      </c>
      <c r="L600" s="234">
        <v>0</v>
      </c>
      <c r="M600" s="235">
        <v>0</v>
      </c>
      <c r="N600" s="240">
        <f t="shared" si="18"/>
        <v>2</v>
      </c>
      <c r="O600" s="241">
        <f t="shared" si="19"/>
        <v>0.2</v>
      </c>
    </row>
    <row r="601" spans="1:15" ht="90">
      <c r="A601" s="231">
        <v>8</v>
      </c>
      <c r="B601" s="232" t="s">
        <v>2081</v>
      </c>
      <c r="C601" s="231">
        <v>3255982</v>
      </c>
      <c r="D601" s="232" t="s">
        <v>2176</v>
      </c>
      <c r="E601" s="231" t="s">
        <v>52</v>
      </c>
      <c r="F601" s="233" t="s">
        <v>2039</v>
      </c>
      <c r="G601" s="233" t="s">
        <v>2594</v>
      </c>
      <c r="H601" s="234">
        <v>0</v>
      </c>
      <c r="I601" s="234">
        <v>1</v>
      </c>
      <c r="J601" s="234">
        <v>2</v>
      </c>
      <c r="K601" s="235">
        <v>1.5</v>
      </c>
      <c r="L601" s="234">
        <v>2</v>
      </c>
      <c r="M601" s="235">
        <v>0.4</v>
      </c>
      <c r="N601" s="240">
        <f t="shared" si="18"/>
        <v>4</v>
      </c>
      <c r="O601" s="241">
        <f t="shared" si="19"/>
        <v>1.9</v>
      </c>
    </row>
    <row r="602" spans="1:15" ht="101.25">
      <c r="A602" s="236">
        <v>8</v>
      </c>
      <c r="B602" s="237" t="s">
        <v>1664</v>
      </c>
      <c r="C602" s="236">
        <v>6917580</v>
      </c>
      <c r="D602" s="237" t="s">
        <v>2176</v>
      </c>
      <c r="E602" s="236" t="s">
        <v>52</v>
      </c>
      <c r="F602" s="238" t="s">
        <v>2591</v>
      </c>
      <c r="G602" s="238" t="s">
        <v>1794</v>
      </c>
      <c r="H602" s="240">
        <v>0</v>
      </c>
      <c r="I602" s="240">
        <v>1</v>
      </c>
      <c r="J602" s="240">
        <v>4</v>
      </c>
      <c r="K602" s="241">
        <v>2.5</v>
      </c>
      <c r="L602" s="240">
        <v>5</v>
      </c>
      <c r="M602" s="241">
        <v>1.55</v>
      </c>
      <c r="N602" s="240">
        <f t="shared" si="18"/>
        <v>9</v>
      </c>
      <c r="O602" s="241">
        <f t="shared" si="19"/>
        <v>4.05</v>
      </c>
    </row>
    <row r="603" spans="1:15" ht="112.5">
      <c r="A603" s="236">
        <v>8</v>
      </c>
      <c r="B603" s="237" t="s">
        <v>1783</v>
      </c>
      <c r="C603" s="236">
        <v>7160480</v>
      </c>
      <c r="D603" s="237" t="s">
        <v>2176</v>
      </c>
      <c r="E603" s="236" t="s">
        <v>52</v>
      </c>
      <c r="F603" s="238" t="s">
        <v>2174</v>
      </c>
      <c r="G603" s="238" t="s">
        <v>1794</v>
      </c>
      <c r="H603" s="240">
        <v>0</v>
      </c>
      <c r="I603" s="240">
        <v>6</v>
      </c>
      <c r="J603" s="240">
        <v>9</v>
      </c>
      <c r="K603" s="241">
        <v>6</v>
      </c>
      <c r="L603" s="240">
        <v>8</v>
      </c>
      <c r="M603" s="241">
        <v>2.6</v>
      </c>
      <c r="N603" s="240">
        <f t="shared" si="18"/>
        <v>17</v>
      </c>
      <c r="O603" s="241">
        <f t="shared" si="19"/>
        <v>8.6</v>
      </c>
    </row>
    <row r="604" spans="1:15" ht="56.25">
      <c r="A604" s="244">
        <v>8</v>
      </c>
      <c r="B604" s="245" t="s">
        <v>1783</v>
      </c>
      <c r="C604" s="236">
        <v>7212518</v>
      </c>
      <c r="D604" s="245" t="s">
        <v>2733</v>
      </c>
      <c r="E604" s="248" t="s">
        <v>52</v>
      </c>
      <c r="F604" s="238" t="s">
        <v>2732</v>
      </c>
      <c r="G604" s="238" t="s">
        <v>2775</v>
      </c>
      <c r="H604" s="240">
        <v>0</v>
      </c>
      <c r="I604" s="240">
        <v>3</v>
      </c>
      <c r="J604" s="240">
        <v>7</v>
      </c>
      <c r="K604" s="241">
        <v>5.0999999999999996</v>
      </c>
      <c r="L604" s="240">
        <v>7</v>
      </c>
      <c r="M604" s="241">
        <v>0.7</v>
      </c>
      <c r="N604" s="240">
        <f t="shared" si="18"/>
        <v>14</v>
      </c>
      <c r="O604" s="241">
        <f t="shared" si="19"/>
        <v>5.8</v>
      </c>
    </row>
    <row r="605" spans="1:15" ht="56.25">
      <c r="A605" s="248">
        <v>8</v>
      </c>
      <c r="B605" s="249" t="s">
        <v>1199</v>
      </c>
      <c r="C605" s="248">
        <v>5844827</v>
      </c>
      <c r="D605" s="249" t="s">
        <v>2185</v>
      </c>
      <c r="E605" s="248" t="s">
        <v>29</v>
      </c>
      <c r="F605" s="250" t="s">
        <v>1672</v>
      </c>
      <c r="G605" s="250" t="s">
        <v>153</v>
      </c>
      <c r="H605" s="251">
        <v>0</v>
      </c>
      <c r="I605" s="251">
        <v>1</v>
      </c>
      <c r="J605" s="251">
        <v>1</v>
      </c>
      <c r="K605" s="252">
        <v>1</v>
      </c>
      <c r="L605" s="251">
        <v>6</v>
      </c>
      <c r="M605" s="252">
        <v>0.6</v>
      </c>
      <c r="N605" s="240">
        <f t="shared" si="18"/>
        <v>7</v>
      </c>
      <c r="O605" s="241">
        <f t="shared" si="19"/>
        <v>1.6</v>
      </c>
    </row>
    <row r="606" spans="1:15" ht="202.5">
      <c r="A606" s="236">
        <v>8</v>
      </c>
      <c r="B606" s="237" t="s">
        <v>74</v>
      </c>
      <c r="C606" s="248">
        <v>3326242</v>
      </c>
      <c r="D606" s="237" t="s">
        <v>2185</v>
      </c>
      <c r="E606" s="236" t="s">
        <v>31</v>
      </c>
      <c r="F606" s="238" t="s">
        <v>32</v>
      </c>
      <c r="G606" s="238" t="s">
        <v>44</v>
      </c>
      <c r="H606" s="240">
        <v>0</v>
      </c>
      <c r="I606" s="240">
        <v>1</v>
      </c>
      <c r="J606" s="240">
        <v>2</v>
      </c>
      <c r="K606" s="241">
        <v>0.3</v>
      </c>
      <c r="L606" s="240">
        <v>8</v>
      </c>
      <c r="M606" s="241">
        <v>0.33</v>
      </c>
      <c r="N606" s="240">
        <f t="shared" si="18"/>
        <v>10</v>
      </c>
      <c r="O606" s="241">
        <f t="shared" si="19"/>
        <v>0.63</v>
      </c>
    </row>
    <row r="607" spans="1:15" ht="168.75">
      <c r="A607" s="244">
        <v>8</v>
      </c>
      <c r="B607" s="247" t="s">
        <v>1656</v>
      </c>
      <c r="C607" s="244">
        <v>8611170</v>
      </c>
      <c r="D607" s="247" t="s">
        <v>2185</v>
      </c>
      <c r="E607" s="244" t="s">
        <v>29</v>
      </c>
      <c r="F607" s="246" t="s">
        <v>1657</v>
      </c>
      <c r="G607" s="246" t="s">
        <v>299</v>
      </c>
      <c r="H607" s="240">
        <v>0</v>
      </c>
      <c r="I607" s="240">
        <v>2</v>
      </c>
      <c r="J607" s="240">
        <v>4</v>
      </c>
      <c r="K607" s="241">
        <v>0.5</v>
      </c>
      <c r="L607" s="240">
        <v>4</v>
      </c>
      <c r="M607" s="241">
        <v>0.4</v>
      </c>
      <c r="N607" s="240">
        <f t="shared" si="18"/>
        <v>8</v>
      </c>
      <c r="O607" s="241">
        <f t="shared" si="19"/>
        <v>0.9</v>
      </c>
    </row>
    <row r="608" spans="1:15" ht="56.25">
      <c r="A608" s="248">
        <v>8</v>
      </c>
      <c r="B608" s="249" t="s">
        <v>1197</v>
      </c>
      <c r="C608" s="248">
        <v>1179103</v>
      </c>
      <c r="D608" s="249" t="s">
        <v>2185</v>
      </c>
      <c r="E608" s="248" t="s">
        <v>29</v>
      </c>
      <c r="F608" s="250" t="s">
        <v>1198</v>
      </c>
      <c r="G608" s="250" t="s">
        <v>93</v>
      </c>
      <c r="H608" s="251">
        <v>0</v>
      </c>
      <c r="I608" s="251">
        <v>1</v>
      </c>
      <c r="J608" s="251">
        <v>2</v>
      </c>
      <c r="K608" s="252">
        <v>0.5</v>
      </c>
      <c r="L608" s="251">
        <v>1</v>
      </c>
      <c r="M608" s="252">
        <v>0.1</v>
      </c>
      <c r="N608" s="240">
        <f t="shared" si="18"/>
        <v>3</v>
      </c>
      <c r="O608" s="241">
        <f t="shared" si="19"/>
        <v>0.6</v>
      </c>
    </row>
    <row r="609" spans="1:15" ht="67.5">
      <c r="A609" s="231">
        <v>8</v>
      </c>
      <c r="B609" s="284" t="s">
        <v>1689</v>
      </c>
      <c r="C609" s="231">
        <v>7385670</v>
      </c>
      <c r="D609" s="284" t="s">
        <v>2185</v>
      </c>
      <c r="E609" s="253" t="s">
        <v>52</v>
      </c>
      <c r="F609" s="274" t="s">
        <v>1691</v>
      </c>
      <c r="G609" s="274" t="s">
        <v>308</v>
      </c>
      <c r="H609" s="251">
        <v>0</v>
      </c>
      <c r="I609" s="251">
        <v>1</v>
      </c>
      <c r="J609" s="251">
        <v>2</v>
      </c>
      <c r="K609" s="252">
        <v>0.5</v>
      </c>
      <c r="L609" s="251">
        <v>1</v>
      </c>
      <c r="M609" s="252">
        <v>0.16600000000000001</v>
      </c>
      <c r="N609" s="240">
        <f t="shared" si="18"/>
        <v>3</v>
      </c>
      <c r="O609" s="241">
        <f t="shared" si="19"/>
        <v>0.66600000000000004</v>
      </c>
    </row>
    <row r="610" spans="1:15" ht="45">
      <c r="A610" s="236">
        <v>8</v>
      </c>
      <c r="B610" s="237" t="s">
        <v>2076</v>
      </c>
      <c r="C610" s="248">
        <v>2550019</v>
      </c>
      <c r="D610" s="258" t="s">
        <v>2196</v>
      </c>
      <c r="E610" s="236" t="s">
        <v>29</v>
      </c>
      <c r="F610" s="238" t="s">
        <v>159</v>
      </c>
      <c r="G610" s="238" t="s">
        <v>144</v>
      </c>
      <c r="H610" s="234">
        <v>0</v>
      </c>
      <c r="I610" s="234">
        <v>14</v>
      </c>
      <c r="J610" s="234">
        <v>9</v>
      </c>
      <c r="K610" s="235">
        <v>7.75</v>
      </c>
      <c r="L610" s="234">
        <v>4</v>
      </c>
      <c r="M610" s="235">
        <v>1.875</v>
      </c>
      <c r="N610" s="240">
        <f t="shared" si="18"/>
        <v>13</v>
      </c>
      <c r="O610" s="241">
        <f t="shared" si="19"/>
        <v>9.625</v>
      </c>
    </row>
    <row r="611" spans="1:15" ht="56.25">
      <c r="A611" s="248">
        <v>8</v>
      </c>
      <c r="B611" s="249" t="s">
        <v>1199</v>
      </c>
      <c r="C611" s="248">
        <v>2365503</v>
      </c>
      <c r="D611" s="249" t="s">
        <v>2196</v>
      </c>
      <c r="E611" s="248" t="s">
        <v>29</v>
      </c>
      <c r="F611" s="250" t="s">
        <v>1672</v>
      </c>
      <c r="G611" s="250" t="s">
        <v>153</v>
      </c>
      <c r="H611" s="251">
        <v>0</v>
      </c>
      <c r="I611" s="251">
        <v>1</v>
      </c>
      <c r="J611" s="251">
        <v>5</v>
      </c>
      <c r="K611" s="252">
        <v>3</v>
      </c>
      <c r="L611" s="251">
        <v>6</v>
      </c>
      <c r="M611" s="252">
        <v>1</v>
      </c>
      <c r="N611" s="240">
        <f t="shared" si="18"/>
        <v>11</v>
      </c>
      <c r="O611" s="241">
        <f t="shared" si="19"/>
        <v>4</v>
      </c>
    </row>
    <row r="612" spans="1:15" ht="90">
      <c r="A612" s="248">
        <v>8</v>
      </c>
      <c r="B612" s="249" t="s">
        <v>1212</v>
      </c>
      <c r="C612" s="248">
        <v>4715430</v>
      </c>
      <c r="D612" s="249" t="s">
        <v>2196</v>
      </c>
      <c r="E612" s="248" t="s">
        <v>29</v>
      </c>
      <c r="F612" s="250" t="s">
        <v>1743</v>
      </c>
      <c r="G612" s="250" t="s">
        <v>144</v>
      </c>
      <c r="H612" s="251">
        <v>0</v>
      </c>
      <c r="I612" s="251">
        <v>3</v>
      </c>
      <c r="J612" s="251">
        <v>7</v>
      </c>
      <c r="K612" s="252">
        <v>2.8</v>
      </c>
      <c r="L612" s="251">
        <v>0</v>
      </c>
      <c r="M612" s="252">
        <v>0</v>
      </c>
      <c r="N612" s="240">
        <f t="shared" si="18"/>
        <v>7</v>
      </c>
      <c r="O612" s="241">
        <f t="shared" si="19"/>
        <v>2.8</v>
      </c>
    </row>
    <row r="613" spans="1:15" ht="45">
      <c r="A613" s="248">
        <v>8</v>
      </c>
      <c r="B613" s="249" t="s">
        <v>1605</v>
      </c>
      <c r="C613" s="248">
        <v>4385424</v>
      </c>
      <c r="D613" s="249" t="s">
        <v>1261</v>
      </c>
      <c r="E613" s="248" t="s">
        <v>52</v>
      </c>
      <c r="F613" s="250" t="s">
        <v>1606</v>
      </c>
      <c r="G613" s="250" t="s">
        <v>144</v>
      </c>
      <c r="H613" s="251">
        <v>0</v>
      </c>
      <c r="I613" s="251">
        <v>6</v>
      </c>
      <c r="J613" s="251">
        <v>4</v>
      </c>
      <c r="K613" s="252">
        <v>0.8</v>
      </c>
      <c r="L613" s="251">
        <v>6</v>
      </c>
      <c r="M613" s="252">
        <v>4.75</v>
      </c>
      <c r="N613" s="240">
        <f t="shared" si="18"/>
        <v>10</v>
      </c>
      <c r="O613" s="241">
        <f t="shared" si="19"/>
        <v>5.55</v>
      </c>
    </row>
    <row r="614" spans="1:15" ht="45">
      <c r="A614" s="248">
        <v>8</v>
      </c>
      <c r="B614" s="249" t="s">
        <v>1199</v>
      </c>
      <c r="C614" s="248">
        <v>8981594</v>
      </c>
      <c r="D614" s="249" t="s">
        <v>1261</v>
      </c>
      <c r="E614" s="248" t="s">
        <v>52</v>
      </c>
      <c r="F614" s="250" t="s">
        <v>182</v>
      </c>
      <c r="G614" s="250" t="s">
        <v>153</v>
      </c>
      <c r="H614" s="234">
        <v>0</v>
      </c>
      <c r="I614" s="251">
        <v>6</v>
      </c>
      <c r="J614" s="251">
        <v>12</v>
      </c>
      <c r="K614" s="252">
        <v>7.05</v>
      </c>
      <c r="L614" s="251">
        <v>6</v>
      </c>
      <c r="M614" s="252">
        <v>1.5</v>
      </c>
      <c r="N614" s="240">
        <f t="shared" si="18"/>
        <v>18</v>
      </c>
      <c r="O614" s="241">
        <f t="shared" si="19"/>
        <v>8.5500000000000007</v>
      </c>
    </row>
    <row r="615" spans="1:15" ht="123.75">
      <c r="A615" s="253">
        <v>8</v>
      </c>
      <c r="B615" s="254" t="s">
        <v>1212</v>
      </c>
      <c r="C615" s="253">
        <v>1066948</v>
      </c>
      <c r="D615" s="254" t="s">
        <v>1261</v>
      </c>
      <c r="E615" s="253" t="s">
        <v>31</v>
      </c>
      <c r="F615" s="255" t="s">
        <v>1213</v>
      </c>
      <c r="G615" s="255" t="s">
        <v>144</v>
      </c>
      <c r="H615" s="251">
        <v>0</v>
      </c>
      <c r="I615" s="251">
        <v>1</v>
      </c>
      <c r="J615" s="251">
        <v>7</v>
      </c>
      <c r="K615" s="252">
        <v>1.61</v>
      </c>
      <c r="L615" s="251">
        <v>4</v>
      </c>
      <c r="M615" s="252">
        <v>0.8</v>
      </c>
      <c r="N615" s="240">
        <f t="shared" si="18"/>
        <v>11</v>
      </c>
      <c r="O615" s="241">
        <f t="shared" si="19"/>
        <v>2.41</v>
      </c>
    </row>
    <row r="616" spans="1:15" ht="67.5">
      <c r="A616" s="248">
        <v>8</v>
      </c>
      <c r="B616" s="249" t="s">
        <v>1689</v>
      </c>
      <c r="C616" s="248">
        <v>5180350</v>
      </c>
      <c r="D616" s="249" t="s">
        <v>1261</v>
      </c>
      <c r="E616" s="248" t="s">
        <v>52</v>
      </c>
      <c r="F616" s="250" t="s">
        <v>1691</v>
      </c>
      <c r="G616" s="250" t="s">
        <v>308</v>
      </c>
      <c r="H616" s="234">
        <v>0</v>
      </c>
      <c r="I616" s="251">
        <v>1</v>
      </c>
      <c r="J616" s="251">
        <v>2</v>
      </c>
      <c r="K616" s="252">
        <v>1</v>
      </c>
      <c r="L616" s="251">
        <v>1</v>
      </c>
      <c r="M616" s="252">
        <v>0.16600000000000001</v>
      </c>
      <c r="N616" s="240">
        <f t="shared" si="18"/>
        <v>3</v>
      </c>
      <c r="O616" s="241">
        <f t="shared" si="19"/>
        <v>1.1659999999999999</v>
      </c>
    </row>
    <row r="617" spans="1:15" ht="78.75">
      <c r="A617" s="248">
        <v>8</v>
      </c>
      <c r="B617" s="249" t="s">
        <v>1723</v>
      </c>
      <c r="C617" s="248">
        <v>8215787</v>
      </c>
      <c r="D617" s="249" t="s">
        <v>1261</v>
      </c>
      <c r="E617" s="248" t="s">
        <v>52</v>
      </c>
      <c r="F617" s="250" t="s">
        <v>1724</v>
      </c>
      <c r="G617" s="250" t="s">
        <v>1203</v>
      </c>
      <c r="H617" s="234">
        <v>0</v>
      </c>
      <c r="I617" s="251">
        <v>2</v>
      </c>
      <c r="J617" s="251">
        <v>3</v>
      </c>
      <c r="K617" s="252">
        <v>2.25</v>
      </c>
      <c r="L617" s="251">
        <v>2</v>
      </c>
      <c r="M617" s="252">
        <v>0.2</v>
      </c>
      <c r="N617" s="240">
        <f t="shared" si="18"/>
        <v>5</v>
      </c>
      <c r="O617" s="241">
        <f t="shared" si="19"/>
        <v>2.4500000000000002</v>
      </c>
    </row>
    <row r="618" spans="1:15" ht="67.5">
      <c r="A618" s="231">
        <v>8</v>
      </c>
      <c r="B618" s="232" t="s">
        <v>1821</v>
      </c>
      <c r="C618" s="231">
        <v>4941547</v>
      </c>
      <c r="D618" s="232" t="s">
        <v>1776</v>
      </c>
      <c r="E618" s="231" t="s">
        <v>1775</v>
      </c>
      <c r="F618" s="233" t="s">
        <v>1822</v>
      </c>
      <c r="G618" s="233" t="s">
        <v>308</v>
      </c>
      <c r="H618" s="234">
        <v>0</v>
      </c>
      <c r="I618" s="234">
        <v>6</v>
      </c>
      <c r="J618" s="234">
        <v>6</v>
      </c>
      <c r="K618" s="235">
        <v>5.5</v>
      </c>
      <c r="L618" s="234">
        <v>8</v>
      </c>
      <c r="M618" s="235">
        <v>1.55</v>
      </c>
      <c r="N618" s="240">
        <f t="shared" si="18"/>
        <v>14</v>
      </c>
      <c r="O618" s="241">
        <f t="shared" si="19"/>
        <v>7.05</v>
      </c>
    </row>
    <row r="619" spans="1:15" ht="180">
      <c r="A619" s="231">
        <v>8</v>
      </c>
      <c r="B619" s="232" t="s">
        <v>2089</v>
      </c>
      <c r="C619" s="231">
        <v>7108907</v>
      </c>
      <c r="D619" s="232" t="s">
        <v>1776</v>
      </c>
      <c r="E619" s="231" t="s">
        <v>1775</v>
      </c>
      <c r="F619" s="233" t="s">
        <v>2102</v>
      </c>
      <c r="G619" s="233" t="s">
        <v>144</v>
      </c>
      <c r="H619" s="234">
        <v>0</v>
      </c>
      <c r="I619" s="234">
        <v>2</v>
      </c>
      <c r="J619" s="234">
        <v>8</v>
      </c>
      <c r="K619" s="235">
        <v>5.7</v>
      </c>
      <c r="L619" s="234">
        <v>3</v>
      </c>
      <c r="M619" s="235">
        <v>0.7</v>
      </c>
      <c r="N619" s="240">
        <f t="shared" si="18"/>
        <v>11</v>
      </c>
      <c r="O619" s="241">
        <f t="shared" si="19"/>
        <v>6.4</v>
      </c>
    </row>
    <row r="620" spans="1:15" ht="45">
      <c r="A620" s="236">
        <v>8</v>
      </c>
      <c r="B620" s="237" t="s">
        <v>2105</v>
      </c>
      <c r="C620" s="236">
        <v>9338405</v>
      </c>
      <c r="D620" s="237" t="s">
        <v>1776</v>
      </c>
      <c r="E620" s="236" t="s">
        <v>1775</v>
      </c>
      <c r="F620" s="238" t="s">
        <v>1779</v>
      </c>
      <c r="G620" s="238" t="s">
        <v>153</v>
      </c>
      <c r="H620" s="240">
        <v>0</v>
      </c>
      <c r="I620" s="240">
        <v>3</v>
      </c>
      <c r="J620" s="240">
        <v>3</v>
      </c>
      <c r="K620" s="241">
        <v>3</v>
      </c>
      <c r="L620" s="240">
        <v>2</v>
      </c>
      <c r="M620" s="241">
        <v>0.65</v>
      </c>
      <c r="N620" s="240">
        <f t="shared" si="18"/>
        <v>5</v>
      </c>
      <c r="O620" s="241">
        <f t="shared" si="19"/>
        <v>3.65</v>
      </c>
    </row>
    <row r="621" spans="1:15" ht="101.25">
      <c r="A621" s="231">
        <v>8</v>
      </c>
      <c r="B621" s="232" t="s">
        <v>2081</v>
      </c>
      <c r="C621" s="231">
        <v>9832613</v>
      </c>
      <c r="D621" s="232" t="s">
        <v>1776</v>
      </c>
      <c r="E621" s="231" t="s">
        <v>1775</v>
      </c>
      <c r="F621" s="233" t="s">
        <v>1847</v>
      </c>
      <c r="G621" s="233" t="s">
        <v>153</v>
      </c>
      <c r="H621" s="234">
        <v>0</v>
      </c>
      <c r="I621" s="234">
        <v>2</v>
      </c>
      <c r="J621" s="234">
        <v>2</v>
      </c>
      <c r="K621" s="235">
        <v>1.5</v>
      </c>
      <c r="L621" s="234">
        <v>2</v>
      </c>
      <c r="M621" s="235">
        <v>0.5</v>
      </c>
      <c r="N621" s="240">
        <f t="shared" si="18"/>
        <v>4</v>
      </c>
      <c r="O621" s="241">
        <f t="shared" si="19"/>
        <v>2</v>
      </c>
    </row>
    <row r="622" spans="1:15" ht="78.75">
      <c r="A622" s="236">
        <v>8</v>
      </c>
      <c r="B622" s="237" t="s">
        <v>1783</v>
      </c>
      <c r="C622" s="236">
        <v>2230344</v>
      </c>
      <c r="D622" s="237" t="s">
        <v>1776</v>
      </c>
      <c r="E622" s="236" t="s">
        <v>1775</v>
      </c>
      <c r="F622" s="238" t="s">
        <v>1285</v>
      </c>
      <c r="G622" s="238" t="s">
        <v>1203</v>
      </c>
      <c r="H622" s="240">
        <v>0</v>
      </c>
      <c r="I622" s="240">
        <v>10</v>
      </c>
      <c r="J622" s="240">
        <v>12</v>
      </c>
      <c r="K622" s="241">
        <v>10.199999999999999</v>
      </c>
      <c r="L622" s="240">
        <v>7</v>
      </c>
      <c r="M622" s="241">
        <v>2.5</v>
      </c>
      <c r="N622" s="240">
        <f t="shared" si="18"/>
        <v>19</v>
      </c>
      <c r="O622" s="241">
        <f t="shared" si="19"/>
        <v>12.7</v>
      </c>
    </row>
    <row r="623" spans="1:15" ht="146.25">
      <c r="A623" s="231">
        <v>8</v>
      </c>
      <c r="B623" s="232" t="s">
        <v>2114</v>
      </c>
      <c r="C623" s="231">
        <v>1280221</v>
      </c>
      <c r="D623" s="232" t="s">
        <v>1776</v>
      </c>
      <c r="E623" s="231" t="s">
        <v>1775</v>
      </c>
      <c r="F623" s="233" t="s">
        <v>2115</v>
      </c>
      <c r="G623" s="233" t="s">
        <v>160</v>
      </c>
      <c r="H623" s="234">
        <v>0</v>
      </c>
      <c r="I623" s="234">
        <v>1</v>
      </c>
      <c r="J623" s="234">
        <v>1</v>
      </c>
      <c r="K623" s="235">
        <v>1</v>
      </c>
      <c r="L623" s="234">
        <v>0</v>
      </c>
      <c r="M623" s="235">
        <v>0</v>
      </c>
      <c r="N623" s="240">
        <f t="shared" si="18"/>
        <v>1</v>
      </c>
      <c r="O623" s="241">
        <f t="shared" si="19"/>
        <v>1</v>
      </c>
    </row>
    <row r="624" spans="1:15" ht="78.75">
      <c r="A624" s="248">
        <v>9</v>
      </c>
      <c r="B624" s="249" t="s">
        <v>1650</v>
      </c>
      <c r="C624" s="248">
        <v>9031562</v>
      </c>
      <c r="D624" s="249" t="s">
        <v>1713</v>
      </c>
      <c r="E624" s="248" t="s">
        <v>29</v>
      </c>
      <c r="F624" s="250" t="s">
        <v>1712</v>
      </c>
      <c r="G624" s="250" t="s">
        <v>1203</v>
      </c>
      <c r="H624" s="234">
        <v>0</v>
      </c>
      <c r="I624" s="251">
        <v>1</v>
      </c>
      <c r="J624" s="251">
        <v>6</v>
      </c>
      <c r="K624" s="252">
        <v>1.85</v>
      </c>
      <c r="L624" s="251">
        <v>3</v>
      </c>
      <c r="M624" s="252">
        <v>0.9</v>
      </c>
      <c r="N624" s="240">
        <f t="shared" si="18"/>
        <v>9</v>
      </c>
      <c r="O624" s="241">
        <f t="shared" si="19"/>
        <v>2.75</v>
      </c>
    </row>
    <row r="625" spans="1:15" ht="78.75">
      <c r="A625" s="231">
        <v>9</v>
      </c>
      <c r="B625" s="254" t="s">
        <v>1650</v>
      </c>
      <c r="C625" s="253">
        <v>9031562</v>
      </c>
      <c r="D625" s="254" t="s">
        <v>1713</v>
      </c>
      <c r="E625" s="253" t="s">
        <v>106</v>
      </c>
      <c r="F625" s="255" t="s">
        <v>1712</v>
      </c>
      <c r="G625" s="255" t="s">
        <v>1203</v>
      </c>
      <c r="H625" s="240">
        <v>1</v>
      </c>
      <c r="I625" s="240"/>
      <c r="J625" s="240">
        <v>13</v>
      </c>
      <c r="K625" s="240">
        <v>3.2</v>
      </c>
      <c r="L625" s="234">
        <v>2</v>
      </c>
      <c r="M625" s="235">
        <v>0.6</v>
      </c>
      <c r="N625" s="240">
        <f t="shared" si="18"/>
        <v>15</v>
      </c>
      <c r="O625" s="241">
        <f t="shared" si="19"/>
        <v>3.8000000000000003</v>
      </c>
    </row>
    <row r="626" spans="1:15" ht="78.75">
      <c r="A626" s="231">
        <v>9</v>
      </c>
      <c r="B626" s="254" t="s">
        <v>1650</v>
      </c>
      <c r="C626" s="253">
        <v>9031562</v>
      </c>
      <c r="D626" s="254" t="s">
        <v>1713</v>
      </c>
      <c r="E626" s="253" t="s">
        <v>31</v>
      </c>
      <c r="F626" s="255" t="s">
        <v>1712</v>
      </c>
      <c r="G626" s="255" t="s">
        <v>1203</v>
      </c>
      <c r="H626" s="251">
        <v>0</v>
      </c>
      <c r="I626" s="251">
        <v>1</v>
      </c>
      <c r="J626" s="251">
        <v>4</v>
      </c>
      <c r="K626" s="252">
        <v>1.2</v>
      </c>
      <c r="L626" s="251">
        <v>2</v>
      </c>
      <c r="M626" s="252">
        <v>0.6</v>
      </c>
      <c r="N626" s="240">
        <f t="shared" si="18"/>
        <v>6</v>
      </c>
      <c r="O626" s="241">
        <f t="shared" si="19"/>
        <v>1.7999999999999998</v>
      </c>
    </row>
    <row r="627" spans="1:15" ht="78.75">
      <c r="A627" s="231">
        <v>9</v>
      </c>
      <c r="B627" s="237" t="s">
        <v>2602</v>
      </c>
      <c r="C627" s="236">
        <v>9864940</v>
      </c>
      <c r="D627" s="232" t="s">
        <v>2119</v>
      </c>
      <c r="E627" s="236" t="s">
        <v>106</v>
      </c>
      <c r="F627" s="238" t="s">
        <v>2619</v>
      </c>
      <c r="G627" s="238" t="s">
        <v>289</v>
      </c>
      <c r="H627" s="240">
        <v>4</v>
      </c>
      <c r="I627" s="240"/>
      <c r="J627" s="240">
        <v>28</v>
      </c>
      <c r="K627" s="241">
        <v>0.39</v>
      </c>
      <c r="L627" s="240">
        <v>5</v>
      </c>
      <c r="M627" s="241">
        <v>0.03</v>
      </c>
      <c r="N627" s="240">
        <f t="shared" si="18"/>
        <v>33</v>
      </c>
      <c r="O627" s="241">
        <f t="shared" si="19"/>
        <v>0.42000000000000004</v>
      </c>
    </row>
    <row r="628" spans="1:15" ht="67.5">
      <c r="A628" s="231">
        <v>9</v>
      </c>
      <c r="B628" s="237" t="s">
        <v>2120</v>
      </c>
      <c r="C628" s="236">
        <v>9796203</v>
      </c>
      <c r="D628" s="237" t="s">
        <v>2119</v>
      </c>
      <c r="E628" s="236" t="s">
        <v>29</v>
      </c>
      <c r="F628" s="259" t="s">
        <v>272</v>
      </c>
      <c r="G628" s="259" t="s">
        <v>2121</v>
      </c>
      <c r="H628" s="240">
        <v>0</v>
      </c>
      <c r="I628" s="240">
        <v>6</v>
      </c>
      <c r="J628" s="240">
        <v>3</v>
      </c>
      <c r="K628" s="241">
        <v>0.3</v>
      </c>
      <c r="L628" s="240">
        <v>3</v>
      </c>
      <c r="M628" s="241">
        <v>0.11</v>
      </c>
      <c r="N628" s="240">
        <f t="shared" si="18"/>
        <v>6</v>
      </c>
      <c r="O628" s="241">
        <f t="shared" si="19"/>
        <v>0.41</v>
      </c>
    </row>
    <row r="629" spans="1:15" ht="67.5">
      <c r="A629" s="248">
        <v>9</v>
      </c>
      <c r="B629" s="249" t="s">
        <v>1689</v>
      </c>
      <c r="C629" s="248">
        <v>7124970</v>
      </c>
      <c r="D629" s="249" t="s">
        <v>1692</v>
      </c>
      <c r="E629" s="248" t="s">
        <v>52</v>
      </c>
      <c r="F629" s="250" t="s">
        <v>1691</v>
      </c>
      <c r="G629" s="250" t="s">
        <v>308</v>
      </c>
      <c r="H629" s="234">
        <v>0</v>
      </c>
      <c r="I629" s="251">
        <v>1</v>
      </c>
      <c r="J629" s="251">
        <v>2</v>
      </c>
      <c r="K629" s="252">
        <v>1</v>
      </c>
      <c r="L629" s="251">
        <v>1</v>
      </c>
      <c r="M629" s="252">
        <v>0.16600000000000001</v>
      </c>
      <c r="N629" s="240">
        <f t="shared" si="18"/>
        <v>3</v>
      </c>
      <c r="O629" s="241">
        <f t="shared" si="19"/>
        <v>1.1659999999999999</v>
      </c>
    </row>
    <row r="630" spans="1:15" ht="45">
      <c r="A630" s="231">
        <v>9</v>
      </c>
      <c r="B630" s="237" t="s">
        <v>2602</v>
      </c>
      <c r="C630" s="236">
        <v>4334040</v>
      </c>
      <c r="D630" s="237" t="s">
        <v>2130</v>
      </c>
      <c r="E630" s="236" t="s">
        <v>52</v>
      </c>
      <c r="F630" s="238" t="s">
        <v>2619</v>
      </c>
      <c r="G630" s="238" t="s">
        <v>2150</v>
      </c>
      <c r="H630" s="240">
        <v>0</v>
      </c>
      <c r="I630" s="240">
        <v>11</v>
      </c>
      <c r="J630" s="240">
        <v>11</v>
      </c>
      <c r="K630" s="241">
        <v>0.3</v>
      </c>
      <c r="L630" s="240">
        <v>6</v>
      </c>
      <c r="M630" s="241">
        <v>0.03</v>
      </c>
      <c r="N630" s="240">
        <f t="shared" si="18"/>
        <v>17</v>
      </c>
      <c r="O630" s="241">
        <f t="shared" si="19"/>
        <v>0.32999999999999996</v>
      </c>
    </row>
    <row r="631" spans="1:15" ht="78.75">
      <c r="A631" s="231">
        <v>9</v>
      </c>
      <c r="B631" s="232" t="s">
        <v>1677</v>
      </c>
      <c r="C631" s="231">
        <v>5002625</v>
      </c>
      <c r="D631" s="232" t="s">
        <v>2130</v>
      </c>
      <c r="E631" s="231" t="s">
        <v>52</v>
      </c>
      <c r="F631" s="233" t="s">
        <v>2134</v>
      </c>
      <c r="G631" s="233" t="s">
        <v>2128</v>
      </c>
      <c r="H631" s="240">
        <v>0</v>
      </c>
      <c r="I631" s="240">
        <v>3</v>
      </c>
      <c r="J631" s="240">
        <v>4</v>
      </c>
      <c r="K631" s="241">
        <v>1</v>
      </c>
      <c r="L631" s="240">
        <v>6</v>
      </c>
      <c r="M631" s="241">
        <v>0.25</v>
      </c>
      <c r="N631" s="240">
        <f t="shared" si="18"/>
        <v>10</v>
      </c>
      <c r="O631" s="241">
        <f t="shared" si="19"/>
        <v>1.25</v>
      </c>
    </row>
    <row r="632" spans="1:15" ht="78" customHeight="1">
      <c r="A632" s="231">
        <v>9</v>
      </c>
      <c r="B632" s="260" t="s">
        <v>1612</v>
      </c>
      <c r="C632" s="244">
        <v>5330519</v>
      </c>
      <c r="D632" s="260" t="s">
        <v>2130</v>
      </c>
      <c r="E632" s="244" t="s">
        <v>31</v>
      </c>
      <c r="F632" s="261" t="s">
        <v>2542</v>
      </c>
      <c r="G632" s="261" t="s">
        <v>2150</v>
      </c>
      <c r="H632" s="240">
        <v>0</v>
      </c>
      <c r="I632" s="240">
        <v>5</v>
      </c>
      <c r="J632" s="240">
        <v>6</v>
      </c>
      <c r="K632" s="241">
        <v>5.5</v>
      </c>
      <c r="L632" s="240">
        <v>6</v>
      </c>
      <c r="M632" s="241">
        <v>1.05</v>
      </c>
      <c r="N632" s="240">
        <f t="shared" si="18"/>
        <v>12</v>
      </c>
      <c r="O632" s="241">
        <f t="shared" si="19"/>
        <v>6.55</v>
      </c>
    </row>
    <row r="633" spans="1:15" ht="101.25">
      <c r="A633" s="231">
        <v>9</v>
      </c>
      <c r="B633" s="232" t="s">
        <v>2148</v>
      </c>
      <c r="C633" s="231">
        <v>6095107</v>
      </c>
      <c r="D633" s="232" t="s">
        <v>2130</v>
      </c>
      <c r="E633" s="231" t="s">
        <v>52</v>
      </c>
      <c r="F633" s="233" t="s">
        <v>2149</v>
      </c>
      <c r="G633" s="233" t="s">
        <v>2150</v>
      </c>
      <c r="H633" s="234">
        <v>0</v>
      </c>
      <c r="I633" s="234">
        <v>2</v>
      </c>
      <c r="J633" s="234">
        <v>8</v>
      </c>
      <c r="K633" s="235">
        <v>2.1</v>
      </c>
      <c r="L633" s="234">
        <v>6</v>
      </c>
      <c r="M633" s="235">
        <v>0.3</v>
      </c>
      <c r="N633" s="240">
        <f t="shared" si="18"/>
        <v>14</v>
      </c>
      <c r="O633" s="241">
        <f t="shared" si="19"/>
        <v>2.4</v>
      </c>
    </row>
    <row r="634" spans="1:15" ht="45">
      <c r="A634" s="231">
        <v>9</v>
      </c>
      <c r="B634" s="237" t="s">
        <v>2120</v>
      </c>
      <c r="C634" s="236">
        <v>7676136</v>
      </c>
      <c r="D634" s="237" t="s">
        <v>2130</v>
      </c>
      <c r="E634" s="236" t="s">
        <v>52</v>
      </c>
      <c r="F634" s="238" t="s">
        <v>2619</v>
      </c>
      <c r="G634" s="238" t="s">
        <v>2150</v>
      </c>
      <c r="H634" s="240">
        <v>0</v>
      </c>
      <c r="I634" s="240">
        <v>3</v>
      </c>
      <c r="J634" s="240">
        <v>8</v>
      </c>
      <c r="K634" s="241">
        <v>2.1</v>
      </c>
      <c r="L634" s="240">
        <v>3</v>
      </c>
      <c r="M634" s="241">
        <v>0.26</v>
      </c>
      <c r="N634" s="240">
        <f t="shared" si="18"/>
        <v>11</v>
      </c>
      <c r="O634" s="241">
        <f t="shared" si="19"/>
        <v>2.3600000000000003</v>
      </c>
    </row>
    <row r="635" spans="1:15" ht="67.5">
      <c r="A635" s="231">
        <v>9</v>
      </c>
      <c r="B635" s="237" t="s">
        <v>2141</v>
      </c>
      <c r="C635" s="236">
        <v>7877605</v>
      </c>
      <c r="D635" s="237" t="s">
        <v>2130</v>
      </c>
      <c r="E635" s="236" t="s">
        <v>52</v>
      </c>
      <c r="F635" s="238" t="s">
        <v>2142</v>
      </c>
      <c r="G635" s="238" t="s">
        <v>2128</v>
      </c>
      <c r="H635" s="239">
        <v>0</v>
      </c>
      <c r="I635" s="239">
        <v>3</v>
      </c>
      <c r="J635" s="240">
        <v>5</v>
      </c>
      <c r="K635" s="241">
        <v>2.5</v>
      </c>
      <c r="L635" s="240">
        <v>5</v>
      </c>
      <c r="M635" s="241">
        <v>0.5</v>
      </c>
      <c r="N635" s="240">
        <f t="shared" si="18"/>
        <v>10</v>
      </c>
      <c r="O635" s="241">
        <f t="shared" si="19"/>
        <v>3</v>
      </c>
    </row>
    <row r="636" spans="1:15" ht="90">
      <c r="A636" s="231">
        <v>9</v>
      </c>
      <c r="B636" s="247" t="s">
        <v>2126</v>
      </c>
      <c r="C636" s="244">
        <v>3959325</v>
      </c>
      <c r="D636" s="247" t="s">
        <v>2130</v>
      </c>
      <c r="E636" s="244" t="s">
        <v>52</v>
      </c>
      <c r="F636" s="246" t="s">
        <v>2127</v>
      </c>
      <c r="G636" s="246" t="s">
        <v>2128</v>
      </c>
      <c r="H636" s="240">
        <v>0</v>
      </c>
      <c r="I636" s="240">
        <v>1</v>
      </c>
      <c r="J636" s="240">
        <v>13</v>
      </c>
      <c r="K636" s="241">
        <v>1.2132000000000001</v>
      </c>
      <c r="L636" s="240">
        <v>4</v>
      </c>
      <c r="M636" s="241">
        <v>0.152</v>
      </c>
      <c r="N636" s="240">
        <f t="shared" si="18"/>
        <v>17</v>
      </c>
      <c r="O636" s="241">
        <f t="shared" si="19"/>
        <v>1.3652</v>
      </c>
    </row>
    <row r="637" spans="1:15" ht="56.25">
      <c r="A637" s="231">
        <v>9</v>
      </c>
      <c r="B637" s="237" t="s">
        <v>2602</v>
      </c>
      <c r="C637" s="236">
        <v>7472903</v>
      </c>
      <c r="D637" s="237" t="s">
        <v>2176</v>
      </c>
      <c r="E637" s="236" t="s">
        <v>52</v>
      </c>
      <c r="F637" s="238" t="s">
        <v>2619</v>
      </c>
      <c r="G637" s="238" t="s">
        <v>814</v>
      </c>
      <c r="H637" s="240">
        <v>0</v>
      </c>
      <c r="I637" s="240">
        <v>9</v>
      </c>
      <c r="J637" s="240">
        <v>7</v>
      </c>
      <c r="K637" s="241">
        <v>0.16</v>
      </c>
      <c r="L637" s="240">
        <v>5</v>
      </c>
      <c r="M637" s="241">
        <v>0.03</v>
      </c>
      <c r="N637" s="240">
        <f t="shared" si="18"/>
        <v>12</v>
      </c>
      <c r="O637" s="241">
        <f t="shared" si="19"/>
        <v>0.19</v>
      </c>
    </row>
    <row r="638" spans="1:15" ht="67.5">
      <c r="A638" s="231">
        <v>9</v>
      </c>
      <c r="B638" s="232" t="s">
        <v>2602</v>
      </c>
      <c r="C638" s="231">
        <v>4319542</v>
      </c>
      <c r="D638" s="232" t="s">
        <v>2185</v>
      </c>
      <c r="E638" s="231" t="s">
        <v>29</v>
      </c>
      <c r="F638" s="233" t="s">
        <v>2603</v>
      </c>
      <c r="G638" s="233" t="s">
        <v>308</v>
      </c>
      <c r="H638" s="234">
        <v>0</v>
      </c>
      <c r="I638" s="234">
        <v>5</v>
      </c>
      <c r="J638" s="234">
        <v>5</v>
      </c>
      <c r="K638" s="235">
        <v>0.05</v>
      </c>
      <c r="L638" s="234">
        <v>2</v>
      </c>
      <c r="M638" s="235">
        <v>0.01</v>
      </c>
      <c r="N638" s="240">
        <f t="shared" si="18"/>
        <v>7</v>
      </c>
      <c r="O638" s="241">
        <f t="shared" si="19"/>
        <v>6.0000000000000005E-2</v>
      </c>
    </row>
    <row r="639" spans="1:15" ht="326.25">
      <c r="A639" s="248">
        <v>9</v>
      </c>
      <c r="B639" s="249" t="s">
        <v>1442</v>
      </c>
      <c r="C639" s="248">
        <v>4876605</v>
      </c>
      <c r="D639" s="249" t="s">
        <v>1500</v>
      </c>
      <c r="E639" s="248" t="s">
        <v>31</v>
      </c>
      <c r="F639" s="250" t="s">
        <v>1499</v>
      </c>
      <c r="G639" s="250" t="s">
        <v>33</v>
      </c>
      <c r="H639" s="234">
        <v>0</v>
      </c>
      <c r="I639" s="251">
        <v>1</v>
      </c>
      <c r="J639" s="251">
        <v>11</v>
      </c>
      <c r="K639" s="252">
        <v>6</v>
      </c>
      <c r="L639" s="251">
        <v>7</v>
      </c>
      <c r="M639" s="252">
        <v>0.7</v>
      </c>
      <c r="N639" s="240">
        <f t="shared" si="18"/>
        <v>18</v>
      </c>
      <c r="O639" s="241">
        <f t="shared" si="19"/>
        <v>6.7</v>
      </c>
    </row>
    <row r="640" spans="1:15" ht="90">
      <c r="A640" s="248">
        <v>9</v>
      </c>
      <c r="B640" s="249" t="s">
        <v>1650</v>
      </c>
      <c r="C640" s="248">
        <v>1901964</v>
      </c>
      <c r="D640" s="249" t="s">
        <v>1500</v>
      </c>
      <c r="E640" s="248" t="s">
        <v>31</v>
      </c>
      <c r="F640" s="250" t="s">
        <v>1698</v>
      </c>
      <c r="G640" s="250" t="s">
        <v>203</v>
      </c>
      <c r="H640" s="234">
        <v>0</v>
      </c>
      <c r="I640" s="251">
        <v>1</v>
      </c>
      <c r="J640" s="251">
        <v>14</v>
      </c>
      <c r="K640" s="252">
        <v>4.2</v>
      </c>
      <c r="L640" s="251">
        <v>4</v>
      </c>
      <c r="M640" s="252">
        <v>0.75</v>
      </c>
      <c r="N640" s="240">
        <f t="shared" si="18"/>
        <v>18</v>
      </c>
      <c r="O640" s="241">
        <f t="shared" si="19"/>
        <v>4.95</v>
      </c>
    </row>
    <row r="641" spans="1:15" ht="33.75">
      <c r="A641" s="248">
        <v>9</v>
      </c>
      <c r="B641" s="249" t="s">
        <v>1363</v>
      </c>
      <c r="C641" s="248">
        <v>7968327</v>
      </c>
      <c r="D641" s="249" t="s">
        <v>1364</v>
      </c>
      <c r="E641" s="248" t="s">
        <v>106</v>
      </c>
      <c r="F641" s="250" t="s">
        <v>1195</v>
      </c>
      <c r="G641" s="250" t="s">
        <v>144</v>
      </c>
      <c r="H641" s="251">
        <v>15</v>
      </c>
      <c r="I641" s="251"/>
      <c r="J641" s="279">
        <v>8</v>
      </c>
      <c r="K641" s="269">
        <v>8</v>
      </c>
      <c r="L641" s="279">
        <v>5</v>
      </c>
      <c r="M641" s="269">
        <v>4.5</v>
      </c>
      <c r="N641" s="240">
        <f t="shared" si="18"/>
        <v>13</v>
      </c>
      <c r="O641" s="241">
        <f t="shared" si="19"/>
        <v>12.5</v>
      </c>
    </row>
    <row r="642" spans="1:15" ht="123.75">
      <c r="A642" s="248">
        <v>9</v>
      </c>
      <c r="B642" s="249" t="s">
        <v>1605</v>
      </c>
      <c r="C642" s="248">
        <v>8477576</v>
      </c>
      <c r="D642" s="249" t="s">
        <v>1436</v>
      </c>
      <c r="E642" s="248" t="s">
        <v>52</v>
      </c>
      <c r="F642" s="250" t="s">
        <v>1606</v>
      </c>
      <c r="G642" s="250" t="s">
        <v>33</v>
      </c>
      <c r="H642" s="251">
        <v>0</v>
      </c>
      <c r="I642" s="251">
        <v>10</v>
      </c>
      <c r="J642" s="251">
        <v>10</v>
      </c>
      <c r="K642" s="252">
        <v>3.5</v>
      </c>
      <c r="L642" s="251">
        <v>6</v>
      </c>
      <c r="M642" s="252">
        <v>2.16</v>
      </c>
      <c r="N642" s="240">
        <f t="shared" si="18"/>
        <v>16</v>
      </c>
      <c r="O642" s="241">
        <f t="shared" si="19"/>
        <v>5.66</v>
      </c>
    </row>
    <row r="643" spans="1:15" ht="45">
      <c r="A643" s="248">
        <v>9</v>
      </c>
      <c r="B643" s="249" t="s">
        <v>1684</v>
      </c>
      <c r="C643" s="248">
        <v>9382099</v>
      </c>
      <c r="D643" s="249" t="s">
        <v>1436</v>
      </c>
      <c r="E643" s="248" t="s">
        <v>52</v>
      </c>
      <c r="F643" s="250" t="s">
        <v>1198</v>
      </c>
      <c r="G643" s="250" t="s">
        <v>160</v>
      </c>
      <c r="H643" s="234">
        <v>0</v>
      </c>
      <c r="I643" s="251">
        <v>1</v>
      </c>
      <c r="J643" s="251">
        <v>1</v>
      </c>
      <c r="K643" s="252">
        <v>0.3</v>
      </c>
      <c r="L643" s="251">
        <v>0</v>
      </c>
      <c r="M643" s="252">
        <v>0</v>
      </c>
      <c r="N643" s="240">
        <f t="shared" si="18"/>
        <v>1</v>
      </c>
      <c r="O643" s="241">
        <f t="shared" si="19"/>
        <v>0.3</v>
      </c>
    </row>
    <row r="644" spans="1:15" ht="78.75">
      <c r="A644" s="231">
        <v>9</v>
      </c>
      <c r="B644" s="232" t="s">
        <v>1701</v>
      </c>
      <c r="C644" s="231">
        <v>5839760</v>
      </c>
      <c r="D644" s="232" t="s">
        <v>1436</v>
      </c>
      <c r="E644" s="231" t="s">
        <v>31</v>
      </c>
      <c r="F644" s="233" t="s">
        <v>1606</v>
      </c>
      <c r="G644" s="233" t="s">
        <v>1203</v>
      </c>
      <c r="H644" s="234">
        <v>0</v>
      </c>
      <c r="I644" s="234">
        <v>4</v>
      </c>
      <c r="J644" s="234">
        <v>26</v>
      </c>
      <c r="K644" s="235">
        <v>6.3</v>
      </c>
      <c r="L644" s="234">
        <v>6</v>
      </c>
      <c r="M644" s="235">
        <v>1.25</v>
      </c>
      <c r="N644" s="240">
        <f t="shared" si="18"/>
        <v>32</v>
      </c>
      <c r="O644" s="241">
        <f t="shared" si="19"/>
        <v>7.55</v>
      </c>
    </row>
    <row r="645" spans="1:15" ht="56.25">
      <c r="A645" s="244">
        <v>9</v>
      </c>
      <c r="B645" s="247" t="s">
        <v>1197</v>
      </c>
      <c r="C645" s="244">
        <v>1475555</v>
      </c>
      <c r="D645" s="247" t="s">
        <v>1436</v>
      </c>
      <c r="E645" s="244" t="s">
        <v>52</v>
      </c>
      <c r="F645" s="246" t="s">
        <v>1198</v>
      </c>
      <c r="G645" s="246" t="s">
        <v>93</v>
      </c>
      <c r="H645" s="240">
        <v>0</v>
      </c>
      <c r="I645" s="240">
        <v>1</v>
      </c>
      <c r="J645" s="240">
        <v>2</v>
      </c>
      <c r="K645" s="241">
        <v>0.85</v>
      </c>
      <c r="L645" s="240">
        <v>2</v>
      </c>
      <c r="M645" s="241">
        <v>0.1</v>
      </c>
      <c r="N645" s="240">
        <f t="shared" si="18"/>
        <v>4</v>
      </c>
      <c r="O645" s="241">
        <f t="shared" si="19"/>
        <v>0.95</v>
      </c>
    </row>
    <row r="646" spans="1:15" ht="56.25">
      <c r="A646" s="244">
        <v>9</v>
      </c>
      <c r="B646" s="247" t="s">
        <v>1197</v>
      </c>
      <c r="C646" s="244">
        <v>7160060</v>
      </c>
      <c r="D646" s="247" t="s">
        <v>1436</v>
      </c>
      <c r="E646" s="244" t="s">
        <v>52</v>
      </c>
      <c r="F646" s="246" t="s">
        <v>1198</v>
      </c>
      <c r="G646" s="246" t="s">
        <v>93</v>
      </c>
      <c r="H646" s="240">
        <v>0</v>
      </c>
      <c r="I646" s="240">
        <v>2</v>
      </c>
      <c r="J646" s="240">
        <v>2</v>
      </c>
      <c r="K646" s="241">
        <v>0.5</v>
      </c>
      <c r="L646" s="240">
        <v>3</v>
      </c>
      <c r="M646" s="241">
        <v>0.4</v>
      </c>
      <c r="N646" s="240">
        <f t="shared" si="18"/>
        <v>5</v>
      </c>
      <c r="O646" s="241">
        <f t="shared" si="19"/>
        <v>0.9</v>
      </c>
    </row>
    <row r="647" spans="1:15" ht="56.25">
      <c r="A647" s="248">
        <v>9</v>
      </c>
      <c r="B647" s="249" t="s">
        <v>1197</v>
      </c>
      <c r="C647" s="248">
        <v>7896718</v>
      </c>
      <c r="D647" s="249" t="s">
        <v>1436</v>
      </c>
      <c r="E647" s="248" t="s">
        <v>52</v>
      </c>
      <c r="F647" s="250" t="s">
        <v>1198</v>
      </c>
      <c r="G647" s="250" t="s">
        <v>93</v>
      </c>
      <c r="H647" s="251">
        <v>0</v>
      </c>
      <c r="I647" s="251">
        <v>1</v>
      </c>
      <c r="J647" s="251">
        <v>1</v>
      </c>
      <c r="K647" s="252">
        <v>1</v>
      </c>
      <c r="L647" s="251">
        <v>1</v>
      </c>
      <c r="M647" s="252">
        <v>0.1</v>
      </c>
      <c r="N647" s="240">
        <f t="shared" si="18"/>
        <v>2</v>
      </c>
      <c r="O647" s="241">
        <f t="shared" si="19"/>
        <v>1.1000000000000001</v>
      </c>
    </row>
    <row r="648" spans="1:15" ht="56.25">
      <c r="A648" s="244">
        <v>9</v>
      </c>
      <c r="B648" s="247" t="s">
        <v>1197</v>
      </c>
      <c r="C648" s="244">
        <v>8443953</v>
      </c>
      <c r="D648" s="247" t="s">
        <v>1436</v>
      </c>
      <c r="E648" s="244" t="s">
        <v>52</v>
      </c>
      <c r="F648" s="246" t="s">
        <v>1198</v>
      </c>
      <c r="G648" s="246" t="s">
        <v>93</v>
      </c>
      <c r="H648" s="251">
        <v>0</v>
      </c>
      <c r="I648" s="240">
        <v>1</v>
      </c>
      <c r="J648" s="240">
        <v>1</v>
      </c>
      <c r="K648" s="241">
        <v>1</v>
      </c>
      <c r="L648" s="240">
        <v>0</v>
      </c>
      <c r="M648" s="241">
        <v>0</v>
      </c>
      <c r="N648" s="240">
        <f t="shared" si="18"/>
        <v>1</v>
      </c>
      <c r="O648" s="241">
        <f t="shared" si="19"/>
        <v>1</v>
      </c>
    </row>
    <row r="649" spans="1:15">
      <c r="A649" s="286"/>
      <c r="B649" s="287"/>
      <c r="C649" s="286"/>
      <c r="D649" s="287"/>
      <c r="E649" s="286"/>
      <c r="F649" s="288"/>
      <c r="G649" s="288"/>
      <c r="O649"/>
    </row>
    <row r="650" spans="1:15">
      <c r="B650" s="285" t="s">
        <v>2780</v>
      </c>
      <c r="O650"/>
    </row>
    <row r="651" spans="1:15">
      <c r="A651" s="228">
        <v>1</v>
      </c>
      <c r="B651" s="229" t="s">
        <v>2781</v>
      </c>
    </row>
    <row r="652" spans="1:15">
      <c r="A652" s="228">
        <v>2</v>
      </c>
      <c r="B652" s="229" t="s">
        <v>2782</v>
      </c>
    </row>
    <row r="653" spans="1:15">
      <c r="A653" s="228">
        <v>3</v>
      </c>
      <c r="B653" s="229" t="s">
        <v>2783</v>
      </c>
    </row>
    <row r="654" spans="1:15">
      <c r="A654" s="228">
        <v>4</v>
      </c>
      <c r="B654" s="229" t="s">
        <v>2784</v>
      </c>
    </row>
    <row r="655" spans="1:15">
      <c r="A655" s="228">
        <v>5</v>
      </c>
      <c r="B655" s="229" t="s">
        <v>2785</v>
      </c>
    </row>
    <row r="656" spans="1:15">
      <c r="A656" s="228">
        <v>6</v>
      </c>
      <c r="B656" s="229" t="s">
        <v>2786</v>
      </c>
    </row>
    <row r="657" spans="1:2">
      <c r="A657" s="228">
        <v>7</v>
      </c>
      <c r="B657" s="229" t="s">
        <v>2787</v>
      </c>
    </row>
    <row r="658" spans="1:2">
      <c r="A658" s="228">
        <v>8</v>
      </c>
      <c r="B658" s="229" t="s">
        <v>2788</v>
      </c>
    </row>
    <row r="659" spans="1:2">
      <c r="A659" s="228">
        <v>9</v>
      </c>
      <c r="B659" s="229" t="s">
        <v>2789</v>
      </c>
    </row>
  </sheetData>
  <sortState ref="A7:O649">
    <sortCondition ref="A7:A649"/>
    <sortCondition ref="D7:D649"/>
    <sortCondition ref="B7:B649"/>
  </sortState>
  <mergeCells count="17">
    <mergeCell ref="G5:G6"/>
    <mergeCell ref="H5:I5"/>
    <mergeCell ref="J5:K5"/>
    <mergeCell ref="L5:M5"/>
    <mergeCell ref="N5:O5"/>
    <mergeCell ref="D1:H1"/>
    <mergeCell ref="B2:N2"/>
    <mergeCell ref="K1:N1"/>
    <mergeCell ref="A4:B4"/>
    <mergeCell ref="C4:I4"/>
    <mergeCell ref="J4:O4"/>
    <mergeCell ref="F5:F6"/>
    <mergeCell ref="A5:A6"/>
    <mergeCell ref="B5:B6"/>
    <mergeCell ref="C5:C6"/>
    <mergeCell ref="D5:D6"/>
    <mergeCell ref="E5:E6"/>
  </mergeCells>
  <hyperlinks>
    <hyperlink ref="B306" r:id="rId1" display="http://iregistr.mpsv.cz/socreg/detail_poskytovatele.do?SUBSESSION_ID=1411996947329_21&amp;706f=8fb812d16deecd9d"/>
    <hyperlink ref="B288" r:id="rId2" display="http://iregistr.mpsv.cz/socreg/detail_poskytovatele.do?SUBSESSION_ID=1411996947329_21&amp;706f=8fb812d16deecd9d"/>
    <hyperlink ref="B254" r:id="rId3" display="http://iregistr.mpsv.cz/socreg/detail_poskytovatele.do?SUBSESSION_ID=1415004557514_7&amp;706f=eb42ee043bd1bd7c"/>
  </hyperlinks>
  <pageMargins left="0.11811023622047245" right="0.11811023622047245" top="0.39370078740157483" bottom="0.39370078740157483" header="0.31496062992125984" footer="0.31496062992125984"/>
  <pageSetup paperSize="9" orientation="landscape" r:id="rId4"/>
  <headerFooter>
    <oddFooter>Stránka &amp;P</oddFooter>
  </headerFooter>
  <drawing r:id="rId5"/>
  <legacyDrawing r:id="rId6"/>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List1</vt:lpstr>
      <vt:lpstr>chyby</vt:lpstr>
      <vt:lpstr>rana peče</vt:lpstr>
      <vt:lpstr>List2</vt:lpstr>
      <vt:lpstr>List3</vt:lpstr>
      <vt:lpstr>List4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Vávrová Dagmar</dc:creator>
  <cp:lastModifiedBy>Krpešová Jana</cp:lastModifiedBy>
  <cp:lastPrinted>2015-01-19T08:30:01Z</cp:lastPrinted>
  <dcterms:created xsi:type="dcterms:W3CDTF">2014-09-23T12:23:59Z</dcterms:created>
  <dcterms:modified xsi:type="dcterms:W3CDTF">2015-03-02T07:17:56Z</dcterms:modified>
</cp:coreProperties>
</file>