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580" windowWidth="15580" windowHeight="10720" activeTab="3"/>
  </bookViews>
  <sheets>
    <sheet name="Navigace" sheetId="1" r:id="rId1"/>
    <sheet name="Dotace ÚK" sheetId="2" r:id="rId2"/>
    <sheet name="Dotace EU" sheetId="3" r:id="rId3"/>
    <sheet name="Dotace SR" sheetId="4" r:id="rId4"/>
    <sheet name="PO" sheetId="5" r:id="rId5"/>
  </sheets>
  <externalReferences>
    <externalReference r:id="rId8"/>
    <externalReference r:id="rId9"/>
  </externalReferences>
  <definedNames>
    <definedName name="_xlnm.Print_Area" localSheetId="2">'Dotace EU'!$A$1:$F$9</definedName>
    <definedName name="_xlnm.Print_Area" localSheetId="4">'PO'!$A$1:$F$7</definedName>
    <definedName name="SEZNAM" localSheetId="0">'[2]seznam'!$A$1:$A$17</definedName>
    <definedName name="SEZNAM">'[1]seznam'!$A$1:$A$17</definedName>
    <definedName name="ZPĚT_NA_NAVIGACI">'Dotace SR'!$F$1</definedName>
  </definedNames>
  <calcPr fullCalcOnLoad="1"/>
</workbook>
</file>

<file path=xl/sharedStrings.xml><?xml version="1.0" encoding="utf-8"?>
<sst xmlns="http://schemas.openxmlformats.org/spreadsheetml/2006/main" count="94" uniqueCount="69">
  <si>
    <t>kontrola dotací v rámci projektu - podpora nabídky dalšího vzdělávání OP VK - GG 3.2</t>
  </si>
  <si>
    <t>kontrola dotace v rámci projektu další vzdělávání pracovníků škol a škol. zařízení - OP VK II. GG 1.3</t>
  </si>
  <si>
    <t>kontrola dotací v rámci projektů rovné příležitosti žáků, včetně dětí a žáků se spec. vzděl. potřebami - OP VK II. GG 1.2</t>
  </si>
  <si>
    <t xml:space="preserve">kontrola hospodaření </t>
  </si>
  <si>
    <t>Zjišťované nedostatky</t>
  </si>
  <si>
    <t>Počet provedených kontrol</t>
  </si>
  <si>
    <t>Předmět kontroly</t>
  </si>
  <si>
    <t>Objem kontrolovaných fin. prostředků   (tis. Kč)</t>
  </si>
  <si>
    <t>Objem zjištění porušení rozpočtové kázně (tis. Kč)</t>
  </si>
  <si>
    <t>Objem zjištění  nesrovnalostí (tis. Kč)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</si>
  <si>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</si>
  <si>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</si>
  <si>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</si>
  <si>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</si>
  <si>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</si>
  <si>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</si>
  <si>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</si>
  <si>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nedodržení podmínek smlouvy – nedodržení závazného ukazatele stanoveného smlouvou, zahrnuté náklady hrazené po termínu stanoveném ve smlouvě, nedoložení dokumentů prokazující využití prostředků na projekt</t>
  </si>
  <si>
    <t>Veřejnosprávní kontroly na místě - 2016</t>
  </si>
  <si>
    <t>kontrola poskytnutých dotací  v rámci projektu zvyšování kvality ve vzdělávání - OP VK - GG 1.1</t>
  </si>
  <si>
    <t>neposkytnutím součinnosti pro kontrolu na místě došlo k nedodržení podmínek v uzavřených smlouvách, které bylo vyhodnoceno jako porušení rozpočtové kázně</t>
  </si>
  <si>
    <t>kontrola poskytnutých dotací v rámci OPŽP 2014-2020  specifický cíl 2.1, prioritní osa 2 (Kotlíková dotace) - ex - ante</t>
  </si>
  <si>
    <t>kontrola poskytnutých dotací v rámci OPŽP 2014-2020  specifický cíl 2.1, prioritní osa 2 (Kotlíková dotace) - ex post</t>
  </si>
  <si>
    <t xml:space="preserve">uplatněné úhrady  nákladů nebyly skutečně vynaloženy a nevznikly v přímé souvislosti s realizací projektu </t>
  </si>
  <si>
    <t>kontrola splnění dotačních podmínek před poskytnutím finančních prostředků v rámci Programu pro poskytování příspěvků na hospodaření v lesích v Ústeckém kraji na roky 2014 až 2020, rok 2016</t>
  </si>
  <si>
    <t>50*</t>
  </si>
  <si>
    <t>*zahrnuta 1 kontrola z roku 2015 ve výši 142,857 tis. Kč</t>
  </si>
  <si>
    <t>3*</t>
  </si>
  <si>
    <t>uplatňované náklady nesplňovaly podmínky stanovené ve smlouvě, nevznikly v přímé souvislosti s prováděním projektu, nebyly ve stanoveném termínu realizace projektu proplaceny,  nevznikly ve stanoveném termímu realizace projektu</t>
  </si>
  <si>
    <t>uplatňované náklady nesplňovaly podmínky stanovené ve smouvě - byly proplaceny po stanoveném termínu realizace projektu</t>
  </si>
  <si>
    <t>uplatňované náklady nesplňovaly podmínky stanovené ve smlouvě, zejména: nesouvisely s poskytováním sociální služby, nebyly proplaceny v termínech stanovených smlouvami a náklady  nebyly vedeny v účetnictví odděleně  dle poskytovaných sociálních služeb</t>
  </si>
  <si>
    <t>uplatňované náklady nesplňovaly podmínky stanovené ve smlouvě, tj.  nebyly ve stanoveném termínu realizace projektu proplaceny a  celkové náklady projektu včetně poskytnuté dotace nebyly vedeny odděleně</t>
  </si>
  <si>
    <t>uplatňované náklady nesplňovaly podmínky stanovené ve smlouvě, nevznikly ve stanoveném termímu realizace projektu</t>
  </si>
  <si>
    <t>1*</t>
  </si>
  <si>
    <t>3**</t>
  </si>
  <si>
    <t>*kontrola udržitelnosti projektu</t>
  </si>
  <si>
    <t xml:space="preserve">**zahrnuta 1 kontrola udržitelnosti z roku 2015 </t>
  </si>
  <si>
    <t>v největší míře zjišťováno nedodržování povinností stanovených zákonem 320/2001 Sb. a postupů řídící kontroly dle ustanovení jeho prováděcí vyhlášky č.  416/2004 Sb. (neřešena zastupitelnost, nedodržována „zásada 4 očí“), dále ustanovení zákona o účetnictví (časové rozlišení, náležitosti účetních dokladů, správnost účtování, neprůkaznost inventarizací, …), rozpočtových pravidel (hospodaření s fondy) a v neposlední řadě nerespektování pokynů zřizovatele (oblast odpisů, zadávání veřejných zakázek, vyřazování majetku). Zjištěné případy porušení rozpočtové kázně se týkají oblasti tvorby peněžních fondů a hospodaření s nimi, účtování cestovních náhrad v rozporu se zákoníkem práce, čerpání fin. prostředků na úhradu stravného v rozporu s prováděcí vyhláškou o nákladech na závodní stravování a jejich úhradě</t>
  </si>
  <si>
    <t xml:space="preserve">kontrola poskytnutých dotací v rámci Programu podpory aktivit stálých profesionálních divadelních souborů a hudebních těles působících v Ústeckém kraji na rok 2015 </t>
  </si>
  <si>
    <t>kontrola poskytnutých dotací v rámci programu Podpora regionální kulturní činnosti na rok 2015</t>
  </si>
  <si>
    <t xml:space="preserve">kontrola poskytnutých dotací v rámci Programu na záchranu a obnovu drobných památek a architektury dotvářejících kulturní krajinu Ústeckého kraje pro rok 2015 </t>
  </si>
  <si>
    <t xml:space="preserve">kontrola poskytnutých dotací v rámci Programu na záchranu a obnovu kulturních památek Ústeckého kraje pro rok 2015 </t>
  </si>
  <si>
    <t xml:space="preserve">kontrola poskytnutých dotací v rámci programu Podpora sociálních služeb a aktivit zaměřených na podporou rodiny 2015 </t>
  </si>
  <si>
    <t xml:space="preserve">kontrola poskytnutých dotací v rámci programu Podpora sociálních služeb v Ústeckém kraji na rok 2015 </t>
  </si>
  <si>
    <t>kontrola poskytnutých dotací v rámci Programu podpory rozvoje zemědělství a venkovských oblastí Ústeckého kraje na období let 2014-2020 se zaměřením na oblast -Investiční podpora do zemědělských hospodářství souvisejících se zemědělskou prvovýrobou rok 2015</t>
  </si>
  <si>
    <t xml:space="preserve">kontrola poskytnutých dotací v rámci Programu podpory rozvoje zemědělství a venkovských oblastí Ústeckého kraje na období let 2014-2020 se zaměřením na oblast - Podpora na investice související se zpracováním zěmědělských produktů a jejich uváděním na trh, rok 2015 </t>
  </si>
  <si>
    <t>kontrola poskytnutých dotací v rámci Programu podpory rozvoje zemědělství a venkovských oblastí Ústeckého kraje na období let 2014-2020 se zaměřením na oblast - Neinvestiční podpora na předávání znalostí, informační akce a poradenské služby, rok 2015</t>
  </si>
  <si>
    <t>kontrola poskytnutých dotací v rámci Programu pro rozvoj eko-agro oblastí v Ústeckém kraji na období let 2013 až 2016 se zaměřením na oblast ochrany životního prostředí -  Rozvoj ekologické výchovy, vzdělávání a osvěty EVVO na území Ústeckého kraje, rok 2015</t>
  </si>
  <si>
    <t xml:space="preserve">kontrola poskytnutých dotací v rámci Fondu vodního hospodářství Ústeckého kraje, rok 2015 </t>
  </si>
  <si>
    <t xml:space="preserve">kontrola poskytnutých dotací v rámci programu Podpora zvýšení komfortu pacientů při poskytování lůžkové péče na území Ústeckého kraje, rok 2015 </t>
  </si>
  <si>
    <t xml:space="preserve">kontrola poskytnutých dotací v rámci programu Dotace na zabezpečení lékařské pohotovostní služby na území Ústeckého kraje, rok 2015 </t>
  </si>
  <si>
    <t xml:space="preserve">kontrola poskytnutých dotací v rámci programu Podpora vybraných služeb zdravotní péče, rok 2015 </t>
  </si>
  <si>
    <t>kontrola poskytnutých dotací v rámci programu Inovační vouchery ÚK 2015</t>
  </si>
  <si>
    <t xml:space="preserve">kontrola poskytnutých dotací roku 2015 pro soukromé školy a ŠZ (UZ 33 155) </t>
  </si>
  <si>
    <t>kontrola poskytnutých dotací v rámci programu Sport 2015</t>
  </si>
  <si>
    <t>kontrola poskytnutých dotací v rámci programu Volný čas 2015</t>
  </si>
  <si>
    <t>kontrola poskytnutých dotací v rámci programu Podpora sportovní činnosti  dětí a mládeže 2015</t>
  </si>
  <si>
    <t>kontrola poskytnutých dotací v rámci Koncepce financování sportů s širokou mládežnickou základnou v ÚK pro období 2013-2016, rok 2015</t>
  </si>
  <si>
    <t>kontrola poskytnutých dotací v rámci programu Mimoškolní výchova žáků zaměřená na jejich všestranný rozvoj Pažit 2015</t>
  </si>
  <si>
    <t>kontrola poskytnutých dotací z fondu ÚK</t>
  </si>
  <si>
    <t>kontrola poskytnutých dotací v rámci programu Podpora začínajících podnikatelů v Ústeckém kraji pro rok 2016</t>
  </si>
  <si>
    <t xml:space="preserve">kontrola poskytnutých dotací v rámci Programu pro rozvoj eko-agro oblastí v Ústeckém kraji na období let 2013 až 2016  se zaměřením na  oblast ochrany životního prostředí  - Obnova krajiny a biodiverzity na území Ústeckého kraje, rok 2015 </t>
  </si>
  <si>
    <t xml:space="preserve">kontrola poskytnutých dotací v rámci Programu pro rozvoj eko-agro oblastí v Ústeckém kraji na období let 2013 až 2016  se zaměřením na oblast ochrany životního prostředí  - Podpora záchranných stanic na území Ústeckého kraje, rok 2015 </t>
  </si>
  <si>
    <t xml:space="preserve">kontrola poskytnutých dotací v rámci Programu pro rozvoj eko-agro oblastí v Ústeckém kraji na období let 2013 až 2016  se zaměřením na oblast rozvoje zemědělství a venkovských oblastí - Podpora včelařů na území Ústeckého kraje, rok 2015 </t>
  </si>
  <si>
    <t xml:space="preserve">kontrola poskytnutých dotací v rámci Společného programu na podporu výměny kotlů, rok 2015 </t>
  </si>
  <si>
    <t>kontrola poskytnutých dotací v rámci Programu obnovy venkova 2015</t>
  </si>
  <si>
    <t>Příjemci dotací poskytnutých ze státního rozpočtu (průtoková dotace)</t>
  </si>
  <si>
    <t>Dotace SR</t>
  </si>
  <si>
    <t>kontrola poskytnutých účelových neinvestičních dotací z rozpočtu MV - GŘ HZS ČR do rozpočtů krajů a hl.m. Prahy na výdaje jednotek sborů dobrovolných hasičů obcí na rok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</si>
</sst>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0"/>
    <numFmt numFmtId="167" formatCode="#,##0.0"/>
    <numFmt numFmtId="168" formatCode="0.000"/>
    <numFmt numFmtId="169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4" borderId="0" xfId="36" applyFont="1" applyFill="1" applyAlignment="1">
      <alignment horizontal="center" vertical="center"/>
    </xf>
    <xf numFmtId="0" fontId="58" fillId="34" borderId="0" xfId="36" applyFont="1" applyFill="1" applyAlignment="1">
      <alignment horizontal="center" vertical="center"/>
    </xf>
    <xf numFmtId="0" fontId="59" fillId="0" borderId="0" xfId="36" applyFont="1" applyAlignment="1">
      <alignment/>
    </xf>
    <xf numFmtId="166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166" fontId="3" fillId="0" borderId="15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66" fontId="54" fillId="0" borderId="12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" fontId="54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49" fontId="60" fillId="0" borderId="21" xfId="0" applyNumberFormat="1" applyFont="1" applyBorder="1" applyAlignment="1">
      <alignment horizontal="justify" vertical="center" wrapText="1"/>
    </xf>
    <xf numFmtId="0" fontId="60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61" fillId="34" borderId="0" xfId="36" applyFon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123825</xdr:colOff>
      <xdr:row>6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78.57421875" style="0" customWidth="1"/>
    <col min="3" max="3" width="8.8515625" style="0" hidden="1" customWidth="1"/>
    <col min="4" max="4" width="11.57421875" style="0" customWidth="1"/>
    <col min="5" max="5" width="17.00390625" style="0" customWidth="1"/>
  </cols>
  <sheetData>
    <row r="2" ht="17.25">
      <c r="D2" s="12"/>
    </row>
    <row r="3" spans="2:4" ht="18">
      <c r="B3" s="76"/>
      <c r="C3" s="77"/>
      <c r="D3" s="77"/>
    </row>
    <row r="4" spans="2:4" ht="18">
      <c r="B4" s="76"/>
      <c r="C4" s="77"/>
      <c r="D4" s="77"/>
    </row>
    <row r="5" spans="2:4" ht="18">
      <c r="B5" s="76" t="s">
        <v>18</v>
      </c>
      <c r="C5" s="76"/>
      <c r="D5" s="76"/>
    </row>
    <row r="6" spans="2:4" ht="18">
      <c r="B6" s="76"/>
      <c r="C6" s="77"/>
      <c r="D6" s="77"/>
    </row>
    <row r="9" spans="2:4" ht="15">
      <c r="B9" s="13" t="s">
        <v>10</v>
      </c>
      <c r="D9" s="18" t="s">
        <v>15</v>
      </c>
    </row>
    <row r="10" ht="14.25">
      <c r="D10" s="15"/>
    </row>
    <row r="11" spans="2:4" ht="15">
      <c r="B11" s="13" t="s">
        <v>12</v>
      </c>
      <c r="D11" s="18" t="s">
        <v>11</v>
      </c>
    </row>
    <row r="12" ht="15">
      <c r="D12" s="18"/>
    </row>
    <row r="13" ht="14.25">
      <c r="B13" s="13"/>
    </row>
    <row r="14" spans="2:4" ht="15">
      <c r="B14" s="13" t="s">
        <v>66</v>
      </c>
      <c r="D14" s="18" t="s">
        <v>67</v>
      </c>
    </row>
    <row r="16" spans="2:4" ht="15">
      <c r="B16" s="13" t="s">
        <v>14</v>
      </c>
      <c r="D16" s="18" t="s">
        <v>13</v>
      </c>
    </row>
  </sheetData>
  <sheetProtection/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6" location="PO!A1" display="PO"/>
    <hyperlink ref="D14" location="'Dotace SR'!A1" display="Dotace SR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showGridLines="0" zoomScale="75" zoomScaleNormal="75" zoomScalePageLayoutView="0" workbookViewId="0" topLeftCell="A1">
      <selection activeCell="F1" sqref="F1"/>
    </sheetView>
  </sheetViews>
  <sheetFormatPr defaultColWidth="9.140625" defaultRowHeight="15"/>
  <cols>
    <col min="1" max="1" width="32.140625" style="0" customWidth="1"/>
    <col min="2" max="2" width="15.57421875" style="0" customWidth="1"/>
    <col min="3" max="3" width="18.0039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14"/>
      <c r="B1" s="14"/>
      <c r="C1" s="14"/>
      <c r="D1" s="14"/>
      <c r="E1" s="14"/>
      <c r="F1" s="17" t="s">
        <v>16</v>
      </c>
    </row>
    <row r="2" ht="23.25" customHeight="1" thickBot="1"/>
    <row r="3" spans="1:6" s="7" customFormat="1" ht="84" customHeight="1" thickBot="1">
      <c r="A3" s="9" t="s">
        <v>6</v>
      </c>
      <c r="B3" s="9" t="s">
        <v>5</v>
      </c>
      <c r="C3" s="9" t="s">
        <v>7</v>
      </c>
      <c r="D3" s="9" t="s">
        <v>8</v>
      </c>
      <c r="E3" s="9" t="s">
        <v>9</v>
      </c>
      <c r="F3" s="9" t="s">
        <v>4</v>
      </c>
    </row>
    <row r="4" spans="1:6" ht="62.25">
      <c r="A4" s="63" t="s">
        <v>38</v>
      </c>
      <c r="B4" s="28">
        <v>1</v>
      </c>
      <c r="C4" s="29">
        <v>2700</v>
      </c>
      <c r="D4" s="29"/>
      <c r="E4" s="29">
        <v>117.557</v>
      </c>
      <c r="F4" s="59" t="s">
        <v>31</v>
      </c>
    </row>
    <row r="5" spans="1:6" ht="37.5">
      <c r="A5" s="63" t="s">
        <v>39</v>
      </c>
      <c r="B5" s="28">
        <f>1+10</f>
        <v>11</v>
      </c>
      <c r="C5" s="29">
        <f>410+2361.558</f>
        <v>2771.558</v>
      </c>
      <c r="D5" s="29"/>
      <c r="E5" s="29">
        <v>336</v>
      </c>
      <c r="F5" s="59" t="s">
        <v>31</v>
      </c>
    </row>
    <row r="6" spans="1:6" ht="62.25">
      <c r="A6" s="63" t="s">
        <v>40</v>
      </c>
      <c r="B6" s="28">
        <f>1+1</f>
        <v>2</v>
      </c>
      <c r="C6" s="29">
        <f>59.72+66.7</f>
        <v>126.42</v>
      </c>
      <c r="D6" s="29"/>
      <c r="E6" s="29"/>
      <c r="F6" s="59"/>
    </row>
    <row r="7" spans="1:9" ht="49.5">
      <c r="A7" s="63" t="s">
        <v>41</v>
      </c>
      <c r="B7" s="28">
        <f>1+2</f>
        <v>3</v>
      </c>
      <c r="C7" s="29">
        <f>790.307+989.607</f>
        <v>1779.914</v>
      </c>
      <c r="D7" s="29"/>
      <c r="E7" s="29"/>
      <c r="F7" s="59"/>
      <c r="G7" s="6"/>
      <c r="H7" s="6"/>
      <c r="I7" s="6"/>
    </row>
    <row r="8" spans="1:6" ht="49.5">
      <c r="A8" s="63" t="s">
        <v>42</v>
      </c>
      <c r="B8" s="28">
        <f>22+10</f>
        <v>32</v>
      </c>
      <c r="C8" s="29">
        <f>4600+665</f>
        <v>5265</v>
      </c>
      <c r="D8" s="29"/>
      <c r="E8" s="29">
        <v>64.516</v>
      </c>
      <c r="F8" s="59" t="s">
        <v>30</v>
      </c>
    </row>
    <row r="9" spans="1:6" ht="37.5">
      <c r="A9" s="63" t="s">
        <v>43</v>
      </c>
      <c r="B9" s="28">
        <f>64+16</f>
        <v>80</v>
      </c>
      <c r="C9" s="29">
        <f>134327.04+17252.136</f>
        <v>151579.176</v>
      </c>
      <c r="D9" s="29"/>
      <c r="E9" s="29">
        <v>844.078</v>
      </c>
      <c r="F9" s="59" t="s">
        <v>30</v>
      </c>
    </row>
    <row r="10" spans="1:6" ht="99.75">
      <c r="A10" s="63" t="s">
        <v>44</v>
      </c>
      <c r="B10" s="28">
        <f>1+3</f>
        <v>4</v>
      </c>
      <c r="C10" s="29">
        <f>1379.061+477.774</f>
        <v>1856.835</v>
      </c>
      <c r="D10" s="29"/>
      <c r="E10" s="29"/>
      <c r="F10" s="59"/>
    </row>
    <row r="11" spans="1:7" ht="120" customHeight="1">
      <c r="A11" s="63" t="s">
        <v>45</v>
      </c>
      <c r="B11" s="30">
        <v>2</v>
      </c>
      <c r="C11" s="29">
        <v>244.8</v>
      </c>
      <c r="D11" s="29"/>
      <c r="E11" s="29"/>
      <c r="F11" s="59"/>
      <c r="G11" s="39"/>
    </row>
    <row r="12" spans="1:6" ht="99.75">
      <c r="A12" s="63" t="s">
        <v>46</v>
      </c>
      <c r="B12" s="30">
        <v>3</v>
      </c>
      <c r="C12" s="29">
        <v>900.558</v>
      </c>
      <c r="D12" s="29"/>
      <c r="E12" s="29">
        <v>86.81</v>
      </c>
      <c r="F12" s="59" t="s">
        <v>28</v>
      </c>
    </row>
    <row r="13" spans="1:7" ht="99.75">
      <c r="A13" s="63" t="s">
        <v>47</v>
      </c>
      <c r="B13" s="28">
        <f>2+4</f>
        <v>6</v>
      </c>
      <c r="C13" s="29">
        <f>206.39+177.76</f>
        <v>384.15</v>
      </c>
      <c r="D13" s="29"/>
      <c r="E13" s="29">
        <v>50.084</v>
      </c>
      <c r="F13" s="59" t="s">
        <v>28</v>
      </c>
      <c r="G13" s="39"/>
    </row>
    <row r="14" spans="1:6" ht="87">
      <c r="A14" s="63" t="s">
        <v>61</v>
      </c>
      <c r="B14" s="28">
        <f>2+4</f>
        <v>6</v>
      </c>
      <c r="C14" s="29">
        <f>462.09+505.992</f>
        <v>968.082</v>
      </c>
      <c r="D14" s="29"/>
      <c r="E14" s="29">
        <v>160</v>
      </c>
      <c r="F14" s="59" t="s">
        <v>28</v>
      </c>
    </row>
    <row r="15" spans="1:7" ht="87">
      <c r="A15" s="63" t="s">
        <v>62</v>
      </c>
      <c r="B15" s="28">
        <f>1+1</f>
        <v>2</v>
      </c>
      <c r="C15" s="29">
        <f>74.293+236</f>
        <v>310.293</v>
      </c>
      <c r="D15" s="29"/>
      <c r="E15" s="29"/>
      <c r="F15" s="59"/>
      <c r="G15" s="39"/>
    </row>
    <row r="16" spans="1:6" ht="87">
      <c r="A16" s="64" t="s">
        <v>63</v>
      </c>
      <c r="B16" s="28">
        <f>25+23</f>
        <v>48</v>
      </c>
      <c r="C16" s="29">
        <f>1001.429+376.855</f>
        <v>1378.284</v>
      </c>
      <c r="D16" s="29"/>
      <c r="E16" s="29">
        <v>15.933</v>
      </c>
      <c r="F16" s="60" t="s">
        <v>32</v>
      </c>
    </row>
    <row r="17" spans="1:7" ht="37.5">
      <c r="A17" s="64" t="s">
        <v>64</v>
      </c>
      <c r="B17" s="42">
        <v>14</v>
      </c>
      <c r="C17" s="43">
        <v>820</v>
      </c>
      <c r="D17" s="49"/>
      <c r="E17" s="50"/>
      <c r="F17" s="60"/>
      <c r="G17" s="39"/>
    </row>
    <row r="18" spans="1:6" ht="75">
      <c r="A18" s="63" t="s">
        <v>24</v>
      </c>
      <c r="B18" s="28">
        <v>41</v>
      </c>
      <c r="C18" s="29"/>
      <c r="D18" s="29"/>
      <c r="E18" s="29"/>
      <c r="F18" s="59"/>
    </row>
    <row r="19" spans="1:7" ht="37.5">
      <c r="A19" s="63" t="s">
        <v>48</v>
      </c>
      <c r="B19" s="28">
        <v>5</v>
      </c>
      <c r="C19" s="29">
        <v>15225.434</v>
      </c>
      <c r="D19" s="29"/>
      <c r="E19" s="29"/>
      <c r="F19" s="59"/>
      <c r="G19" s="39"/>
    </row>
    <row r="20" spans="1:6" ht="49.5">
      <c r="A20" s="65" t="s">
        <v>49</v>
      </c>
      <c r="B20" s="44">
        <v>3</v>
      </c>
      <c r="C20" s="34">
        <v>8466.321</v>
      </c>
      <c r="D20" s="51"/>
      <c r="E20" s="32"/>
      <c r="F20" s="60"/>
    </row>
    <row r="21" spans="1:6" ht="49.5">
      <c r="A21" s="65" t="s">
        <v>50</v>
      </c>
      <c r="B21" s="41">
        <v>1</v>
      </c>
      <c r="C21" s="34">
        <v>1405</v>
      </c>
      <c r="D21" s="33"/>
      <c r="E21" s="33"/>
      <c r="F21" s="60"/>
    </row>
    <row r="22" spans="1:6" ht="37.5">
      <c r="A22" s="66" t="s">
        <v>51</v>
      </c>
      <c r="B22" s="33">
        <v>1</v>
      </c>
      <c r="C22" s="34">
        <v>878</v>
      </c>
      <c r="D22" s="33"/>
      <c r="E22" s="52"/>
      <c r="F22" s="60"/>
    </row>
    <row r="23" spans="1:6" ht="33" customHeight="1">
      <c r="A23" s="67" t="s">
        <v>65</v>
      </c>
      <c r="B23" s="20">
        <v>19</v>
      </c>
      <c r="C23" s="31">
        <v>11439.437</v>
      </c>
      <c r="D23" s="32"/>
      <c r="E23" s="32"/>
      <c r="F23" s="60"/>
    </row>
    <row r="24" spans="1:6" ht="24.75">
      <c r="A24" s="67" t="s">
        <v>52</v>
      </c>
      <c r="B24" s="33">
        <v>6</v>
      </c>
      <c r="C24" s="33">
        <v>904.494</v>
      </c>
      <c r="D24" s="33"/>
      <c r="E24" s="33"/>
      <c r="F24" s="60"/>
    </row>
    <row r="25" spans="1:6" ht="37.5">
      <c r="A25" s="67" t="s">
        <v>53</v>
      </c>
      <c r="B25" s="20">
        <v>2</v>
      </c>
      <c r="C25" s="31">
        <v>1584.179</v>
      </c>
      <c r="D25" s="32"/>
      <c r="E25" s="32"/>
      <c r="F25" s="60"/>
    </row>
    <row r="26" spans="1:6" ht="24.75">
      <c r="A26" s="66" t="s">
        <v>54</v>
      </c>
      <c r="B26" s="20">
        <v>1</v>
      </c>
      <c r="C26" s="31">
        <v>44.082</v>
      </c>
      <c r="D26" s="33"/>
      <c r="E26" s="33"/>
      <c r="F26" s="60"/>
    </row>
    <row r="27" spans="1:6" ht="24.75">
      <c r="A27" s="66" t="s">
        <v>55</v>
      </c>
      <c r="B27" s="33">
        <v>1</v>
      </c>
      <c r="C27" s="34">
        <v>70.044</v>
      </c>
      <c r="D27" s="33"/>
      <c r="E27" s="33"/>
      <c r="F27" s="60"/>
    </row>
    <row r="28" spans="1:6" ht="37.5">
      <c r="A28" s="66" t="s">
        <v>56</v>
      </c>
      <c r="B28" s="33">
        <v>1</v>
      </c>
      <c r="C28" s="34">
        <v>31.911</v>
      </c>
      <c r="D28" s="33"/>
      <c r="E28" s="33"/>
      <c r="F28" s="60"/>
    </row>
    <row r="29" spans="1:6" ht="49.5">
      <c r="A29" s="66" t="s">
        <v>57</v>
      </c>
      <c r="B29" s="33">
        <v>2</v>
      </c>
      <c r="C29" s="34">
        <v>4617.177</v>
      </c>
      <c r="D29" s="33">
        <v>2.008</v>
      </c>
      <c r="E29" s="33"/>
      <c r="F29" s="61" t="s">
        <v>29</v>
      </c>
    </row>
    <row r="30" spans="1:6" ht="49.5">
      <c r="A30" s="66" t="s">
        <v>58</v>
      </c>
      <c r="B30" s="33">
        <v>6</v>
      </c>
      <c r="C30" s="34">
        <v>93.9</v>
      </c>
      <c r="D30" s="33">
        <v>4.425</v>
      </c>
      <c r="E30" s="33"/>
      <c r="F30" s="61" t="s">
        <v>23</v>
      </c>
    </row>
    <row r="31" spans="1:6" ht="37.5">
      <c r="A31" s="67" t="s">
        <v>59</v>
      </c>
      <c r="B31" s="20" t="s">
        <v>25</v>
      </c>
      <c r="C31" s="31">
        <v>24466.191</v>
      </c>
      <c r="D31" s="31">
        <v>23.069</v>
      </c>
      <c r="E31" s="45"/>
      <c r="F31" s="60" t="s">
        <v>17</v>
      </c>
    </row>
    <row r="32" spans="1:6" ht="50.25" thickBot="1">
      <c r="A32" s="68" t="s">
        <v>60</v>
      </c>
      <c r="B32" s="46">
        <v>5</v>
      </c>
      <c r="C32" s="47">
        <v>781.269</v>
      </c>
      <c r="D32" s="48"/>
      <c r="E32" s="48"/>
      <c r="F32" s="62"/>
    </row>
    <row r="33" spans="1:5" ht="14.25">
      <c r="A33" s="80" t="s">
        <v>26</v>
      </c>
      <c r="B33" s="80"/>
      <c r="C33" s="80"/>
      <c r="D33" s="80"/>
      <c r="E33" s="80"/>
    </row>
    <row r="34" spans="3:5" ht="14.25">
      <c r="C34" s="40"/>
      <c r="D34" s="40"/>
      <c r="E34" s="40"/>
    </row>
    <row r="35" spans="1:5" ht="14.25">
      <c r="A35" s="78"/>
      <c r="B35" s="79"/>
      <c r="C35" s="79"/>
      <c r="D35" s="79"/>
      <c r="E35" s="79"/>
    </row>
  </sheetData>
  <sheetProtection/>
  <mergeCells count="2">
    <mergeCell ref="A35:E35"/>
    <mergeCell ref="A33:E33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showGridLine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7.421875" style="0" customWidth="1"/>
    <col min="2" max="2" width="16.00390625" style="0" customWidth="1"/>
    <col min="3" max="3" width="18.0039062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25" customHeight="1">
      <c r="A1" s="14"/>
      <c r="B1" s="14"/>
      <c r="C1" s="14"/>
      <c r="D1" s="14"/>
      <c r="E1" s="14"/>
      <c r="F1" s="17" t="s">
        <v>16</v>
      </c>
    </row>
    <row r="2" ht="23.25" customHeight="1" thickBot="1"/>
    <row r="3" spans="1:6" s="7" customFormat="1" ht="78.75" customHeight="1" thickBot="1">
      <c r="A3" s="10" t="s">
        <v>6</v>
      </c>
      <c r="B3" s="9" t="s">
        <v>5</v>
      </c>
      <c r="C3" s="9" t="s">
        <v>7</v>
      </c>
      <c r="D3" s="9" t="s">
        <v>8</v>
      </c>
      <c r="E3" s="9" t="s">
        <v>9</v>
      </c>
      <c r="F3" s="9" t="s">
        <v>4</v>
      </c>
    </row>
    <row r="4" spans="1:6" ht="59.25" customHeight="1">
      <c r="A4" s="69" t="s">
        <v>19</v>
      </c>
      <c r="B4" s="21" t="s">
        <v>27</v>
      </c>
      <c r="C4" s="57"/>
      <c r="D4" s="24"/>
      <c r="E4" s="22"/>
      <c r="F4" s="23"/>
    </row>
    <row r="5" spans="1:6" ht="49.5">
      <c r="A5" s="67" t="s">
        <v>2</v>
      </c>
      <c r="B5" s="20" t="s">
        <v>33</v>
      </c>
      <c r="C5" s="31"/>
      <c r="D5" s="19"/>
      <c r="E5" s="4"/>
      <c r="F5" s="5"/>
    </row>
    <row r="6" spans="1:6" ht="49.5">
      <c r="A6" s="67" t="s">
        <v>1</v>
      </c>
      <c r="B6" s="20" t="s">
        <v>34</v>
      </c>
      <c r="C6" s="31"/>
      <c r="D6" s="19"/>
      <c r="E6" s="4"/>
      <c r="F6" s="2"/>
    </row>
    <row r="7" spans="1:6" ht="37.5">
      <c r="A7" s="67" t="s">
        <v>0</v>
      </c>
      <c r="B7" s="20">
        <v>4</v>
      </c>
      <c r="C7" s="31"/>
      <c r="D7" s="31">
        <v>5721.622</v>
      </c>
      <c r="E7" s="4"/>
      <c r="F7" s="60" t="s">
        <v>20</v>
      </c>
    </row>
    <row r="8" spans="1:6" ht="49.5">
      <c r="A8" s="67" t="s">
        <v>21</v>
      </c>
      <c r="B8" s="20">
        <v>44</v>
      </c>
      <c r="C8" s="31">
        <v>4795.50031</v>
      </c>
      <c r="D8" s="19"/>
      <c r="E8" s="3"/>
      <c r="F8" s="2"/>
    </row>
    <row r="9" spans="1:6" ht="50.25" thickBot="1">
      <c r="A9" s="68" t="s">
        <v>22</v>
      </c>
      <c r="B9" s="25">
        <v>2</v>
      </c>
      <c r="C9" s="47">
        <v>235.3104</v>
      </c>
      <c r="D9" s="26"/>
      <c r="E9" s="27"/>
      <c r="F9" s="1"/>
    </row>
    <row r="10" spans="1:6" ht="14.25">
      <c r="A10" s="53"/>
      <c r="B10" s="54"/>
      <c r="C10" s="55"/>
      <c r="D10" s="55"/>
      <c r="E10" s="56"/>
      <c r="F10" s="53"/>
    </row>
    <row r="11" spans="1:6" ht="14.25">
      <c r="A11" s="84" t="s">
        <v>35</v>
      </c>
      <c r="B11" s="84"/>
      <c r="C11" s="84"/>
      <c r="D11" s="84"/>
      <c r="E11" s="84"/>
      <c r="F11" s="53"/>
    </row>
    <row r="12" spans="1:5" ht="14.25">
      <c r="A12" s="83" t="s">
        <v>36</v>
      </c>
      <c r="B12" s="83"/>
      <c r="C12" s="83"/>
      <c r="D12" s="83"/>
      <c r="E12" s="83"/>
    </row>
    <row r="13" spans="3:4" ht="14.25">
      <c r="C13" s="40"/>
      <c r="D13" s="40"/>
    </row>
    <row r="14" ht="14.25">
      <c r="D14" s="40"/>
    </row>
    <row r="15" spans="1:5" ht="14.25">
      <c r="A15" s="81"/>
      <c r="B15" s="82"/>
      <c r="C15" s="82"/>
      <c r="D15" s="82"/>
      <c r="E15" s="82"/>
    </row>
  </sheetData>
  <sheetProtection/>
  <mergeCells count="3">
    <mergeCell ref="A15:E15"/>
    <mergeCell ref="A12:E12"/>
    <mergeCell ref="A11:E11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"/>
  <sheetViews>
    <sheetView showGridLines="0" tabSelected="1"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32.140625" style="0" customWidth="1"/>
    <col min="2" max="2" width="15.57421875" style="0" customWidth="1"/>
    <col min="3" max="3" width="18.0039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14"/>
      <c r="B1" s="14"/>
      <c r="C1" s="14"/>
      <c r="D1" s="14"/>
      <c r="E1" s="14"/>
      <c r="F1" s="75" t="s">
        <v>16</v>
      </c>
    </row>
    <row r="2" ht="23.25" customHeight="1" thickBot="1"/>
    <row r="3" spans="1:6" s="7" customFormat="1" ht="84" customHeight="1" thickBot="1">
      <c r="A3" s="9" t="s">
        <v>6</v>
      </c>
      <c r="B3" s="9" t="s">
        <v>5</v>
      </c>
      <c r="C3" s="9" t="s">
        <v>7</v>
      </c>
      <c r="D3" s="9" t="s">
        <v>8</v>
      </c>
      <c r="E3" s="9" t="s">
        <v>9</v>
      </c>
      <c r="F3" s="9" t="s">
        <v>4</v>
      </c>
    </row>
    <row r="4" spans="1:6" ht="63" thickBot="1">
      <c r="A4" s="74" t="s">
        <v>68</v>
      </c>
      <c r="B4" s="71">
        <v>10</v>
      </c>
      <c r="C4" s="72">
        <v>5684.882</v>
      </c>
      <c r="D4" s="72"/>
      <c r="E4" s="72"/>
      <c r="F4" s="73"/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2.421875" style="0" customWidth="1"/>
    <col min="2" max="2" width="15.421875" style="0" customWidth="1"/>
    <col min="3" max="3" width="18.00390625" style="0" customWidth="1"/>
    <col min="4" max="5" width="15.57421875" style="0" customWidth="1"/>
    <col min="6" max="6" width="85.57421875" style="0" customWidth="1"/>
  </cols>
  <sheetData>
    <row r="1" spans="1:6" ht="23.25" customHeight="1">
      <c r="A1" s="14"/>
      <c r="B1" s="14"/>
      <c r="C1" s="14"/>
      <c r="D1" s="14"/>
      <c r="E1" s="14"/>
      <c r="F1" s="16" t="s">
        <v>16</v>
      </c>
    </row>
    <row r="2" ht="23.25" customHeight="1" thickBot="1"/>
    <row r="3" spans="1:6" ht="91.5" customHeight="1" thickBot="1">
      <c r="A3" s="10" t="s">
        <v>6</v>
      </c>
      <c r="B3" s="9" t="s">
        <v>5</v>
      </c>
      <c r="C3" s="9" t="s">
        <v>7</v>
      </c>
      <c r="D3" s="9" t="s">
        <v>8</v>
      </c>
      <c r="E3" s="9" t="s">
        <v>9</v>
      </c>
      <c r="F3" s="9" t="s">
        <v>4</v>
      </c>
    </row>
    <row r="4" spans="1:6" ht="126" customHeight="1" thickBot="1">
      <c r="A4" s="70" t="s">
        <v>3</v>
      </c>
      <c r="B4" s="37">
        <v>52</v>
      </c>
      <c r="C4" s="38">
        <v>4395512.458</v>
      </c>
      <c r="D4" s="35">
        <v>1620.003</v>
      </c>
      <c r="E4" s="36"/>
      <c r="F4" s="58" t="s">
        <v>37</v>
      </c>
    </row>
    <row r="5" ht="14.25">
      <c r="B5" s="11"/>
    </row>
    <row r="6" ht="14.25">
      <c r="B6" s="8"/>
    </row>
    <row r="7" spans="3:4" ht="14.25">
      <c r="C7" s="40"/>
      <c r="D7" s="40"/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Baťková Dana</cp:lastModifiedBy>
  <cp:lastPrinted>2017-02-17T07:27:26Z</cp:lastPrinted>
  <dcterms:created xsi:type="dcterms:W3CDTF">2015-03-02T09:22:56Z</dcterms:created>
  <dcterms:modified xsi:type="dcterms:W3CDTF">2017-02-27T09:09:25Z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