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Krajské normativy" sheetId="1" r:id="rId1"/>
  </sheets>
  <definedNames>
    <definedName name="_xlnm.Print_Titles" localSheetId="0">'Krajské normativy'!$4:$5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<sst xmlns="http://schemas.openxmlformats.org/spreadsheetml/2006/main" count="150" uniqueCount="102">
  <si>
    <t>Np</t>
  </si>
  <si>
    <t>No</t>
  </si>
  <si>
    <t>ONIV</t>
  </si>
  <si>
    <t>0,305*x+1,05</t>
  </si>
  <si>
    <t>0,004333*x+19,09002</t>
  </si>
  <si>
    <t>0,1808*x+8,526</t>
  </si>
  <si>
    <t>základní normativ/0,33</t>
  </si>
  <si>
    <t>základní normativ/0,67</t>
  </si>
  <si>
    <t xml:space="preserve">Jednotka výkonu podle vyhlášky č. 310/2018 Sb. o krajských normativech  </t>
  </si>
  <si>
    <t>Pp</t>
  </si>
  <si>
    <t>Po</t>
  </si>
  <si>
    <t>Krajské hodnoty normativních komponentů ke stanovení přímých výdajů ze státního rozpočtu pro školy Ústeckého kraje zřizované krajem a obcemi v roce 2022</t>
  </si>
  <si>
    <t>Plat na 1 pracovníka</t>
  </si>
  <si>
    <t>Počet jednotek výkonu na 1 pracovníka</t>
  </si>
  <si>
    <t>Finanční normativ</t>
  </si>
  <si>
    <t>odvody</t>
  </si>
  <si>
    <t>FKSP</t>
  </si>
  <si>
    <t>NIV celkem</t>
  </si>
  <si>
    <t>Ped.</t>
  </si>
  <si>
    <t>Neped.</t>
  </si>
  <si>
    <t>CELKEM</t>
  </si>
  <si>
    <t>Příloha ŠD</t>
  </si>
  <si>
    <t>Příloha ŠK</t>
  </si>
  <si>
    <t>Příloha ŠJ MŠ</t>
  </si>
  <si>
    <t>Příloha ŠJ ZŠ</t>
  </si>
  <si>
    <t>Příloha ŠJ SŠ</t>
  </si>
  <si>
    <t>Příloha DM VOŠ</t>
  </si>
  <si>
    <t>Příloha DM ZŠ SŠ KON</t>
  </si>
  <si>
    <t>-</t>
  </si>
  <si>
    <t>Příloha DDM</t>
  </si>
  <si>
    <t>1 žák dle § 1 písm. c) - Školní klub</t>
  </si>
  <si>
    <t>1 žák dle § 1 písm. d) - Školní družina</t>
  </si>
  <si>
    <t>1 ubytovaný dle § 1 písm. g) - Internát</t>
  </si>
  <si>
    <t>1 ubytovaný (s jiným než těžkým postižením) v internátě dle bodu 2</t>
  </si>
  <si>
    <t xml:space="preserve">1 ubytovaný (s těžkým postižením) v internátě dle bodu 1 </t>
  </si>
  <si>
    <t>1 ubytovaný dle § 1 písm. f) - Domov mládeže</t>
  </si>
  <si>
    <t>Domov mládeže ZŠ, SŠ, KON dle bodu 1 - do 30 ubytovaných žáků</t>
  </si>
  <si>
    <t>Domov mládeže ZŠ, SŠ, KON dle bodu 1 - od 31 do 60 ubytovaných žáků</t>
  </si>
  <si>
    <t>Domov mládeže ZŠ, SŠ, KON dle bodu 1 - od 61 do 150 ubytovaných žáků</t>
  </si>
  <si>
    <t>Domov mládeže ZŠ, SŠ, KON dle bodu 1 - od 151 ubytovaných žáků</t>
  </si>
  <si>
    <t>Domov mládeže VOŠ dle bodu 2 - do 30 ubytovaných žáků</t>
  </si>
  <si>
    <t>Domov mládeže VOŠ dle bodu 2 - od 31 do 80 ubytovaných žáků</t>
  </si>
  <si>
    <t>Domov mládeže VOŠ dle bodu 2 - od 81 ubytovaných žáků</t>
  </si>
  <si>
    <t>1 stravovaný dle § 1 písm. e) - Školní jídelny</t>
  </si>
  <si>
    <t>Celodenní stravování MŠ, ZŠ, SŠ, VOŠ a KON dle bodu 3</t>
  </si>
  <si>
    <t>Celodenní stravování MŠ, ZŠ, SŠ, VOŠ a KON dle bodu 3 (vývařovna)</t>
  </si>
  <si>
    <t>Celodenní stravování MŠ, ZŠ, SŠ, VOŠ a KON dle bodu 3 (výdejna)</t>
  </si>
  <si>
    <t>1 žák dle § 1 písm. a) - Kurzy</t>
  </si>
  <si>
    <t>1 dítě, žák, student dle § 1 písm. b) - Středisko volného času</t>
  </si>
  <si>
    <t xml:space="preserve">1 dítě, žák, student dle § 1 písm. h) - PPP a SPC </t>
  </si>
  <si>
    <t>1 rodinná skupina dle § 1 písm. k) - Dětský domov</t>
  </si>
  <si>
    <t>Pedagogicko-psychologická poradna dle bodu 1</t>
  </si>
  <si>
    <t>Speciálně pedagogické centrum dle bodu 2</t>
  </si>
  <si>
    <t>Rodinná skupina v dětském domově dle bodu 1</t>
  </si>
  <si>
    <t>Rodinná skupina v dětském domově se školou dle bodu 2</t>
  </si>
  <si>
    <t xml:space="preserve">Školní výdejna MŠ, ZŠ, SŠ, VOŠ, konzervatoř </t>
  </si>
  <si>
    <t xml:space="preserve">Školní vývařovna MŠ, ZŠ, SŠ, VOŠ, konzervatoř </t>
  </si>
  <si>
    <t>Školní družina do 50 žáků</t>
  </si>
  <si>
    <t>Školní družina od 51 do 150 žáků</t>
  </si>
  <si>
    <t>Školní družina nad 150 žáků</t>
  </si>
  <si>
    <t>Školní klub do 10 žáků</t>
  </si>
  <si>
    <t>Školní klub nad 150 žáků</t>
  </si>
  <si>
    <t xml:space="preserve">Kurz pro získání základního vzdělání </t>
  </si>
  <si>
    <t>Kurz pro získání základního vzdělání - večerní forma studia</t>
  </si>
  <si>
    <t>Středisko volného času do 170 dětí, žáků, studentů</t>
  </si>
  <si>
    <t>Středisko volného času od 171 do 950 dětí, žáků, studentů</t>
  </si>
  <si>
    <t>Středisko volného času od 951 do 1600 dětí, žáků, studentů</t>
  </si>
  <si>
    <t>Středisko volného času od 1601 do 3150 dětí, žáků, studentů</t>
  </si>
  <si>
    <t>Středisko volného času nad 3150 dětí, žáků, studentů</t>
  </si>
  <si>
    <t>Školní jídelna MŠ od 21 do 100 dle bodu 1 a 2</t>
  </si>
  <si>
    <t>Školní jídelna MŠ do 20 dle bodu 1 a 2</t>
  </si>
  <si>
    <t>Školní jídelna MŠ od 101 do 150 dle bodu 1 a 2</t>
  </si>
  <si>
    <t>Školní jídelna MŠ nad 150 dle bodu 1 a 2</t>
  </si>
  <si>
    <t>Školní jídelna ZŠ do 20 dle bodu 1 a 2</t>
  </si>
  <si>
    <t>Školní jídelna ZŠ od 21 do 200 dle bodu 1 a 2</t>
  </si>
  <si>
    <t>Školní jídelna ZŠ od 401 do 500 dle bodu 1 a 2</t>
  </si>
  <si>
    <t>Školní jídelna ZŠ nad 500 dle bodu 1 a 2</t>
  </si>
  <si>
    <t>Školní jídelna SŠ, VOŠ a KON do 50 dle bodu 1 a 2</t>
  </si>
  <si>
    <t>Školní jídelna SŠ, VOŠ a KON od 51 do 350 dle bodu 1 a 2</t>
  </si>
  <si>
    <t>Školní jídelna SŠ, VOŠ a KON od 351 do 550 dle bodu 1 a 2</t>
  </si>
  <si>
    <t>Školní jídelna SŠ, VOŠ a KON nad 550 dle bodu 1 a 2</t>
  </si>
  <si>
    <t>0,069337*x+129,060095</t>
  </si>
  <si>
    <t>0,025674*x+95,609756</t>
  </si>
  <si>
    <t>0,032279*x+68,321497</t>
  </si>
  <si>
    <t>0,064558*x+136,642994</t>
  </si>
  <si>
    <t>x/0,5</t>
  </si>
  <si>
    <t>0,4*x+16</t>
  </si>
  <si>
    <t>Školní klub od 11 do 150 žáků</t>
  </si>
  <si>
    <t>0,7*x+365</t>
  </si>
  <si>
    <t>0,1682*x+28,63</t>
  </si>
  <si>
    <t>0,02085*x+80,2025</t>
  </si>
  <si>
    <t>1,171053*x+0,078947</t>
  </si>
  <si>
    <t>0,15*x+20,5</t>
  </si>
  <si>
    <t>0,09*x+26,5</t>
  </si>
  <si>
    <t>x/0,6</t>
  </si>
  <si>
    <t>0,120372*x+30,925556</t>
  </si>
  <si>
    <t>Školní jídelna ZŠ od 201 do 400 dle bodu 1 a 2</t>
  </si>
  <si>
    <t>0,04945*x+45,11</t>
  </si>
  <si>
    <t>0,0511*x+44,45</t>
  </si>
  <si>
    <t>Celodenní strav. bez oběda MŠ, ZŠ, SŠ, VOŠ a KON dle bodu 4</t>
  </si>
  <si>
    <t>Celodenní strav. bez oběda MŠ, ZŠ, SŠ, VOŠ a KON dle bodu 4 (vývařovna)</t>
  </si>
  <si>
    <t>Celodenní strav. bez oběda MŠ, ZŠ, SŠ, VOŠ a KON dle bodu 4 (výdejna)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</si>
</sst>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9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20" applyFont="1" applyFill="1">
      <alignment/>
      <protection/>
    </xf>
    <xf numFmtId="0" fontId="8" fillId="0" borderId="0" xfId="20" applyFont="1" applyFill="1">
      <alignment/>
      <protection/>
    </xf>
    <xf numFmtId="3" fontId="5" fillId="0" borderId="1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2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2" fontId="3" fillId="2" borderId="6" xfId="20" applyNumberFormat="1" applyFont="1" applyFill="1" applyBorder="1" applyAlignment="1" applyProtection="1">
      <alignment horizontal="center" vertical="center"/>
      <protection locked="0"/>
    </xf>
    <xf numFmtId="2" fontId="5" fillId="0" borderId="7" xfId="20" applyNumberFormat="1" applyFont="1" applyFill="1" applyBorder="1" applyAlignment="1">
      <alignment horizontal="center" vertical="center" wrapText="1"/>
      <protection/>
    </xf>
    <xf numFmtId="2" fontId="5" fillId="0" borderId="7" xfId="20" applyNumberFormat="1" applyFont="1" applyFill="1" applyBorder="1" applyAlignment="1">
      <alignment horizontal="center" vertical="center"/>
      <protection/>
    </xf>
    <xf numFmtId="2" fontId="5" fillId="0" borderId="7" xfId="20" applyNumberFormat="1" applyFont="1" applyFill="1" applyBorder="1" applyAlignment="1" applyProtection="1">
      <alignment horizontal="center" vertical="center"/>
      <protection locked="0"/>
    </xf>
    <xf numFmtId="1" fontId="5" fillId="0" borderId="7" xfId="20" applyNumberFormat="1" applyFont="1" applyFill="1" applyBorder="1" applyAlignment="1" applyProtection="1">
      <alignment horizontal="center" vertical="center"/>
      <protection locked="0"/>
    </xf>
    <xf numFmtId="1" fontId="4" fillId="0" borderId="7" xfId="20" applyNumberFormat="1" applyFont="1" applyFill="1" applyBorder="1" applyAlignment="1" applyProtection="1">
      <alignment horizontal="center" vertical="center"/>
      <protection locked="0"/>
    </xf>
    <xf numFmtId="2" fontId="5" fillId="0" borderId="7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20" applyNumberFormat="1" applyFont="1" applyFill="1" applyBorder="1" applyAlignment="1">
      <alignment horizontal="center" vertical="center"/>
      <protection/>
    </xf>
    <xf numFmtId="164" fontId="5" fillId="0" borderId="6" xfId="20" applyNumberFormat="1" applyFont="1" applyFill="1" applyBorder="1" applyAlignment="1">
      <alignment horizontal="center" vertical="center"/>
      <protection/>
    </xf>
    <xf numFmtId="0" fontId="5" fillId="3" borderId="8" xfId="20" applyFont="1" applyFill="1" applyBorder="1" applyAlignment="1">
      <alignment vertical="center" wrapText="1"/>
      <protection/>
    </xf>
    <xf numFmtId="1" fontId="4" fillId="0" borderId="9" xfId="20" applyNumberFormat="1" applyFont="1" applyFill="1" applyBorder="1" applyAlignment="1" applyProtection="1">
      <alignment vertical="center" wrapText="1"/>
      <protection locked="0"/>
    </xf>
    <xf numFmtId="0" fontId="5" fillId="3" borderId="9" xfId="20" applyFont="1" applyFill="1" applyBorder="1" applyAlignment="1">
      <alignment vertical="center" wrapText="1"/>
      <protection/>
    </xf>
    <xf numFmtId="1" fontId="4" fillId="0" borderId="9" xfId="20" applyNumberFormat="1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 wrapText="1"/>
      <protection/>
    </xf>
    <xf numFmtId="1" fontId="4" fillId="0" borderId="9" xfId="20" applyNumberFormat="1" applyFont="1" applyFill="1" applyBorder="1" applyAlignment="1">
      <alignment horizontal="left" vertical="center" wrapText="1"/>
      <protection/>
    </xf>
    <xf numFmtId="1" fontId="4" fillId="0" borderId="9" xfId="20" applyNumberFormat="1" applyFont="1" applyFill="1" applyBorder="1" applyAlignment="1">
      <alignment vertical="center"/>
      <protection/>
    </xf>
    <xf numFmtId="1" fontId="4" fillId="0" borderId="10" xfId="20" applyNumberFormat="1" applyFont="1" applyFill="1" applyBorder="1" applyAlignment="1">
      <alignment vertical="center"/>
      <protection/>
    </xf>
    <xf numFmtId="2" fontId="3" fillId="2" borderId="11" xfId="20" applyNumberFormat="1" applyFont="1" applyFill="1" applyBorder="1" applyAlignment="1" applyProtection="1">
      <alignment horizontal="center" vertical="center"/>
      <protection locked="0"/>
    </xf>
    <xf numFmtId="2" fontId="5" fillId="0" borderId="12" xfId="20" applyNumberFormat="1" applyFont="1" applyFill="1" applyBorder="1" applyAlignment="1">
      <alignment horizontal="center" vertical="center" wrapText="1"/>
      <protection/>
    </xf>
    <xf numFmtId="2" fontId="5" fillId="0" borderId="12" xfId="20" applyNumberFormat="1" applyFont="1" applyFill="1" applyBorder="1" applyAlignment="1">
      <alignment horizontal="center" vertical="center"/>
      <protection/>
    </xf>
    <xf numFmtId="2" fontId="5" fillId="0" borderId="12" xfId="20" applyNumberFormat="1" applyFont="1" applyFill="1" applyBorder="1" applyAlignment="1" applyProtection="1">
      <alignment horizontal="center" vertical="center"/>
      <protection locked="0"/>
    </xf>
    <xf numFmtId="2" fontId="5" fillId="0" borderId="12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20" applyNumberFormat="1" applyFont="1" applyFill="1" applyBorder="1" applyAlignment="1">
      <alignment horizontal="center" vertical="center"/>
      <protection/>
    </xf>
    <xf numFmtId="164" fontId="5" fillId="0" borderId="11" xfId="20" applyNumberFormat="1" applyFont="1" applyFill="1" applyBorder="1" applyAlignment="1">
      <alignment horizontal="center" vertical="center"/>
      <protection/>
    </xf>
    <xf numFmtId="3" fontId="5" fillId="0" borderId="7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2" fontId="3" fillId="2" borderId="13" xfId="2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3" fontId="5" fillId="0" borderId="3" xfId="20" applyNumberFormat="1" applyFont="1" applyFill="1" applyBorder="1" applyAlignment="1">
      <alignment horizontal="center" vertical="center"/>
      <protection/>
    </xf>
    <xf numFmtId="3" fontId="5" fillId="0" borderId="1" xfId="20" applyNumberFormat="1" applyFont="1" applyFill="1" applyBorder="1" applyAlignment="1" applyProtection="1">
      <alignment horizontal="center" vertical="center"/>
      <protection locked="0"/>
    </xf>
    <xf numFmtId="3" fontId="5" fillId="0" borderId="3" xfId="20" applyNumberFormat="1" applyFont="1" applyFill="1" applyBorder="1" applyAlignment="1" applyProtection="1">
      <alignment horizontal="center" vertical="center"/>
      <protection locked="0"/>
    </xf>
    <xf numFmtId="2" fontId="5" fillId="0" borderId="1" xfId="20" applyNumberFormat="1" applyFont="1" applyFill="1" applyBorder="1" applyAlignment="1" applyProtection="1">
      <alignment horizontal="center" vertical="center"/>
      <protection locked="0"/>
    </xf>
    <xf numFmtId="1" fontId="5" fillId="0" borderId="1" xfId="20" applyNumberFormat="1" applyFont="1" applyFill="1" applyBorder="1" applyAlignment="1" applyProtection="1">
      <alignment horizontal="center" vertical="center"/>
      <protection locked="0"/>
    </xf>
    <xf numFmtId="1" fontId="4" fillId="0" borderId="1" xfId="20" applyNumberFormat="1" applyFont="1" applyFill="1" applyBorder="1" applyAlignment="1" applyProtection="1">
      <alignment horizontal="center" vertical="center"/>
      <protection locked="0"/>
    </xf>
    <xf numFmtId="3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2" fontId="7" fillId="2" borderId="6" xfId="20" applyNumberFormat="1" applyFont="1" applyFill="1" applyBorder="1" applyAlignment="1" applyProtection="1">
      <alignment horizontal="center" vertical="center" wrapText="1"/>
      <protection locked="0"/>
    </xf>
    <xf numFmtId="2" fontId="7" fillId="2" borderId="4" xfId="2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20" applyNumberFormat="1" applyFont="1" applyFill="1" applyBorder="1" applyAlignment="1" applyProtection="1">
      <alignment vertical="center" wrapText="1"/>
      <protection locked="0"/>
    </xf>
    <xf numFmtId="1" fontId="5" fillId="0" borderId="14" xfId="20" applyNumberFormat="1" applyFont="1" applyFill="1" applyBorder="1" applyAlignment="1" applyProtection="1">
      <alignment horizontal="center" vertical="center"/>
      <protection locked="0"/>
    </xf>
    <xf numFmtId="2" fontId="5" fillId="0" borderId="15" xfId="20" applyNumberFormat="1" applyFont="1" applyFill="1" applyBorder="1" applyAlignment="1">
      <alignment horizontal="center" vertical="center"/>
      <protection/>
    </xf>
    <xf numFmtId="1" fontId="5" fillId="0" borderId="16" xfId="20" applyNumberFormat="1" applyFont="1" applyFill="1" applyBorder="1" applyAlignment="1" applyProtection="1">
      <alignment horizontal="center" vertical="center"/>
      <protection locked="0"/>
    </xf>
    <xf numFmtId="3" fontId="5" fillId="0" borderId="17" xfId="20" applyNumberFormat="1" applyFont="1" applyFill="1" applyBorder="1" applyAlignment="1" applyProtection="1">
      <alignment horizontal="center" vertical="center"/>
      <protection locked="0"/>
    </xf>
    <xf numFmtId="1" fontId="4" fillId="0" borderId="18" xfId="20" applyNumberFormat="1" applyFont="1" applyFill="1" applyBorder="1" applyAlignment="1" applyProtection="1">
      <alignment vertical="center" wrapText="1"/>
      <protection locked="0"/>
    </xf>
    <xf numFmtId="1" fontId="5" fillId="0" borderId="19" xfId="20" applyNumberFormat="1" applyFont="1" applyFill="1" applyBorder="1" applyAlignment="1" applyProtection="1">
      <alignment horizontal="center" vertical="center"/>
      <protection locked="0"/>
    </xf>
    <xf numFmtId="2" fontId="5" fillId="0" borderId="20" xfId="20" applyNumberFormat="1" applyFont="1" applyFill="1" applyBorder="1" applyAlignment="1" applyProtection="1">
      <alignment horizontal="center" vertical="center"/>
      <protection locked="0"/>
    </xf>
    <xf numFmtId="1" fontId="5" fillId="0" borderId="21" xfId="20" applyNumberFormat="1" applyFont="1" applyFill="1" applyBorder="1" applyAlignment="1" applyProtection="1">
      <alignment horizontal="center" vertical="center"/>
      <protection locked="0"/>
    </xf>
    <xf numFmtId="3" fontId="5" fillId="0" borderId="22" xfId="20" applyNumberFormat="1" applyFont="1" applyFill="1" applyBorder="1" applyAlignment="1" applyProtection="1">
      <alignment horizontal="center" vertical="center"/>
      <protection locked="0"/>
    </xf>
    <xf numFmtId="2" fontId="5" fillId="0" borderId="15" xfId="20" applyNumberFormat="1" applyFont="1" applyFill="1" applyBorder="1" applyAlignment="1" applyProtection="1">
      <alignment horizontal="center" vertical="center"/>
      <protection locked="0"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3" fontId="5" fillId="0" borderId="23" xfId="20" applyNumberFormat="1" applyFont="1" applyFill="1" applyBorder="1" applyAlignment="1">
      <alignment horizontal="center" vertical="center" wrapText="1"/>
      <protection/>
    </xf>
    <xf numFmtId="3" fontId="5" fillId="0" borderId="23" xfId="20" applyNumberFormat="1" applyFont="1" applyFill="1" applyBorder="1" applyAlignment="1">
      <alignment horizontal="center" vertical="center"/>
      <protection/>
    </xf>
    <xf numFmtId="3" fontId="5" fillId="0" borderId="17" xfId="20" applyNumberFormat="1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vertical="center" wrapText="1"/>
      <protection/>
    </xf>
    <xf numFmtId="3" fontId="5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 wrapText="1"/>
      <protection/>
    </xf>
    <xf numFmtId="2" fontId="5" fillId="0" borderId="20" xfId="20" applyNumberFormat="1" applyFont="1" applyFill="1" applyBorder="1" applyAlignment="1">
      <alignment horizontal="center" vertical="center"/>
      <protection/>
    </xf>
    <xf numFmtId="3" fontId="5" fillId="0" borderId="22" xfId="20" applyNumberFormat="1" applyFont="1" applyFill="1" applyBorder="1" applyAlignment="1">
      <alignment horizontal="center" vertical="center"/>
      <protection/>
    </xf>
    <xf numFmtId="3" fontId="5" fillId="0" borderId="19" xfId="20" applyNumberFormat="1" applyFont="1" applyFill="1" applyBorder="1" applyAlignment="1">
      <alignment horizontal="center" vertical="center" wrapText="1"/>
      <protection/>
    </xf>
    <xf numFmtId="3" fontId="5" fillId="0" borderId="24" xfId="20" applyNumberFormat="1" applyFont="1" applyFill="1" applyBorder="1" applyAlignment="1">
      <alignment horizontal="center" vertical="center" wrapText="1"/>
      <protection/>
    </xf>
    <xf numFmtId="3" fontId="5" fillId="0" borderId="24" xfId="20" applyNumberFormat="1" applyFont="1" applyFill="1" applyBorder="1" applyAlignment="1">
      <alignment horizontal="center" vertical="center"/>
      <protection/>
    </xf>
    <xf numFmtId="3" fontId="5" fillId="0" borderId="22" xfId="20" applyNumberFormat="1" applyFont="1" applyFill="1" applyBorder="1" applyAlignment="1">
      <alignment horizontal="center" vertical="center" wrapText="1"/>
      <protection/>
    </xf>
    <xf numFmtId="1" fontId="4" fillId="0" borderId="8" xfId="20" applyNumberFormat="1" applyFont="1" applyFill="1" applyBorder="1" applyAlignment="1">
      <alignment horizontal="left" vertical="center" wrapText="1"/>
      <protection/>
    </xf>
    <xf numFmtId="1" fontId="4" fillId="0" borderId="14" xfId="20" applyNumberFormat="1" applyFont="1" applyFill="1" applyBorder="1" applyAlignment="1" applyProtection="1">
      <alignment horizontal="center" vertical="center"/>
      <protection locked="0"/>
    </xf>
    <xf numFmtId="1" fontId="4" fillId="0" borderId="16" xfId="20" applyNumberFormat="1" applyFont="1" applyFill="1" applyBorder="1" applyAlignment="1" applyProtection="1">
      <alignment horizontal="center" vertical="center"/>
      <protection locked="0"/>
    </xf>
    <xf numFmtId="2" fontId="5" fillId="0" borderId="14" xfId="2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16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20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20" applyNumberFormat="1" applyFont="1" applyFill="1" applyBorder="1" applyAlignment="1" applyProtection="1">
      <alignment horizontal="center" vertical="center" wrapText="1"/>
      <protection locked="0"/>
    </xf>
    <xf numFmtId="2" fontId="5" fillId="0" borderId="20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20" applyNumberFormat="1" applyFont="1" applyFill="1" applyBorder="1" applyAlignment="1" applyProtection="1">
      <alignment horizontal="center" vertical="center" wrapText="1"/>
      <protection locked="0"/>
    </xf>
    <xf numFmtId="2" fontId="5" fillId="3" borderId="25" xfId="20" applyNumberFormat="1" applyFont="1" applyFill="1" applyBorder="1" applyAlignment="1" applyProtection="1">
      <alignment horizontal="center" vertical="center"/>
      <protection locked="0"/>
    </xf>
    <xf numFmtId="2" fontId="5" fillId="3" borderId="26" xfId="20" applyNumberFormat="1" applyFont="1" applyFill="1" applyBorder="1" applyAlignment="1" applyProtection="1">
      <alignment horizontal="center" vertical="center"/>
      <protection locked="0"/>
    </xf>
    <xf numFmtId="3" fontId="5" fillId="3" borderId="25" xfId="20" applyNumberFormat="1" applyFont="1" applyFill="1" applyBorder="1" applyAlignment="1" applyProtection="1">
      <alignment horizontal="center" vertical="center"/>
      <protection locked="0"/>
    </xf>
    <xf numFmtId="3" fontId="5" fillId="3" borderId="26" xfId="20" applyNumberFormat="1" applyFont="1" applyFill="1" applyBorder="1" applyAlignment="1" applyProtection="1">
      <alignment horizontal="center" vertical="center"/>
      <protection locked="0"/>
    </xf>
    <xf numFmtId="2" fontId="5" fillId="3" borderId="27" xfId="2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2" fontId="5" fillId="3" borderId="28" xfId="20" applyNumberFormat="1" applyFont="1" applyFill="1" applyBorder="1" applyAlignment="1" applyProtection="1">
      <alignment horizontal="center" vertical="center"/>
      <protection locked="0"/>
    </xf>
    <xf numFmtId="2" fontId="5" fillId="3" borderId="29" xfId="20" applyNumberFormat="1" applyFont="1" applyFill="1" applyBorder="1" applyAlignment="1" applyProtection="1">
      <alignment horizontal="center" vertical="center"/>
      <protection locked="0"/>
    </xf>
    <xf numFmtId="3" fontId="5" fillId="3" borderId="28" xfId="20" applyNumberFormat="1" applyFont="1" applyFill="1" applyBorder="1" applyAlignment="1" applyProtection="1">
      <alignment horizontal="center" vertical="center"/>
      <protection locked="0"/>
    </xf>
    <xf numFmtId="3" fontId="5" fillId="3" borderId="29" xfId="20" applyNumberFormat="1" applyFont="1" applyFill="1" applyBorder="1" applyAlignment="1" applyProtection="1">
      <alignment horizontal="center" vertical="center"/>
      <protection locked="0"/>
    </xf>
    <xf numFmtId="2" fontId="5" fillId="3" borderId="30" xfId="20" applyNumberFormat="1" applyFont="1" applyFill="1" applyBorder="1" applyAlignment="1" applyProtection="1">
      <alignment horizontal="center" vertical="center"/>
      <protection locked="0"/>
    </xf>
    <xf numFmtId="1" fontId="3" fillId="2" borderId="31" xfId="20" applyNumberFormat="1" applyFont="1" applyFill="1" applyBorder="1" applyAlignment="1">
      <alignment horizontal="center" vertical="center" wrapText="1"/>
      <protection/>
    </xf>
    <xf numFmtId="1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32" xfId="20" applyFont="1" applyFill="1" applyBorder="1" applyAlignment="1" applyProtection="1">
      <alignment horizontal="center" vertical="center" wrapText="1"/>
      <protection locked="0"/>
    </xf>
    <xf numFmtId="0" fontId="3" fillId="2" borderId="33" xfId="20" applyFont="1" applyFill="1" applyBorder="1" applyAlignment="1" applyProtection="1">
      <alignment horizontal="center" vertical="center" wrapText="1"/>
      <protection locked="0"/>
    </xf>
    <xf numFmtId="0" fontId="3" fillId="2" borderId="34" xfId="20" applyFont="1" applyFill="1" applyBorder="1" applyAlignment="1" applyProtection="1">
      <alignment horizontal="center" vertical="center" wrapText="1"/>
      <protection locked="0"/>
    </xf>
    <xf numFmtId="0" fontId="3" fillId="2" borderId="35" xfId="20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3" fillId="2" borderId="36" xfId="20" applyFont="1" applyFill="1" applyBorder="1" applyAlignment="1" applyProtection="1">
      <alignment horizontal="center" vertical="center" wrapText="1"/>
      <protection locked="0"/>
    </xf>
    <xf numFmtId="2" fontId="7" fillId="2" borderId="36" xfId="20" applyNumberFormat="1" applyFont="1" applyFill="1" applyBorder="1" applyAlignment="1" applyProtection="1">
      <alignment horizontal="center" vertical="center" wrapText="1"/>
      <protection locked="0"/>
    </xf>
    <xf numFmtId="2" fontId="7" fillId="2" borderId="4" xfId="20" applyNumberFormat="1" applyFont="1" applyFill="1" applyBorder="1" applyAlignment="1" applyProtection="1">
      <alignment horizontal="center" vertical="center" wrapText="1"/>
      <protection locked="0"/>
    </xf>
    <xf numFmtId="2" fontId="3" fillId="2" borderId="35" xfId="2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3" fontId="5" fillId="0" borderId="23" xfId="20" applyNumberFormat="1" applyFont="1" applyFill="1" applyBorder="1" applyAlignment="1">
      <alignment horizontal="center" vertical="center" wrapText="1"/>
      <protection/>
    </xf>
    <xf numFmtId="3" fontId="5" fillId="0" borderId="17" xfId="20" applyNumberFormat="1" applyFont="1" applyFill="1" applyBorder="1" applyAlignment="1">
      <alignment horizontal="center" vertical="center" wrapText="1"/>
      <protection/>
    </xf>
    <xf numFmtId="3" fontId="5" fillId="0" borderId="7" xfId="20" applyNumberFormat="1" applyFont="1" applyFill="1" applyBorder="1" applyAlignment="1">
      <alignment horizontal="center" vertical="center" wrapText="1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7" fillId="0" borderId="7" xfId="20" applyNumberFormat="1" applyFont="1" applyFill="1" applyBorder="1" applyAlignment="1">
      <alignment horizontal="center" vertical="center"/>
      <protection/>
    </xf>
    <xf numFmtId="3" fontId="7" fillId="0" borderId="2" xfId="20" applyNumberFormat="1" applyFont="1" applyFill="1" applyBorder="1" applyAlignment="1">
      <alignment horizontal="center" vertical="center"/>
      <protection/>
    </xf>
    <xf numFmtId="3" fontId="7" fillId="0" borderId="3" xfId="20" applyNumberFormat="1" applyFont="1" applyFill="1" applyBorder="1" applyAlignment="1">
      <alignment horizontal="center" vertical="center"/>
      <protection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1"/>
  <sheetViews>
    <sheetView tabSelected="1" zoomScale="85" zoomScaleNormal="85" workbookViewId="0" topLeftCell="A1">
      <selection activeCell="D32" sqref="D32"/>
    </sheetView>
  </sheetViews>
  <sheetFormatPr defaultColWidth="9.140625" defaultRowHeight="15"/>
  <cols>
    <col min="1" max="1" width="2.8515625" style="2" customWidth="1"/>
    <col min="2" max="2" width="57.421875" style="2" customWidth="1"/>
    <col min="3" max="4" width="23.8515625" style="2" customWidth="1"/>
    <col min="5" max="6" width="12.7109375" style="2" customWidth="1"/>
    <col min="7" max="8" width="9.57421875" style="3" customWidth="1"/>
    <col min="9" max="9" width="9.57421875" style="4" customWidth="1"/>
    <col min="10" max="11" width="8.57421875" style="4" customWidth="1"/>
    <col min="12" max="12" width="8.574218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15.75">
      <c r="B2" s="1" t="s">
        <v>11</v>
      </c>
      <c r="M2" s="5"/>
    </row>
    <row r="3" ht="13.5" thickBot="1"/>
    <row r="4" spans="2:13" ht="21" customHeight="1">
      <c r="B4" s="112" t="s">
        <v>8</v>
      </c>
      <c r="C4" s="114" t="s">
        <v>13</v>
      </c>
      <c r="D4" s="115"/>
      <c r="E4" s="116" t="s">
        <v>12</v>
      </c>
      <c r="F4" s="117"/>
      <c r="G4" s="114" t="s">
        <v>14</v>
      </c>
      <c r="H4" s="120"/>
      <c r="I4" s="120"/>
      <c r="J4" s="121" t="s">
        <v>15</v>
      </c>
      <c r="K4" s="121" t="s">
        <v>16</v>
      </c>
      <c r="L4" s="121" t="s">
        <v>2</v>
      </c>
      <c r="M4" s="123" t="s">
        <v>17</v>
      </c>
    </row>
    <row r="5" spans="2:13" ht="28.5" customHeight="1" thickBot="1">
      <c r="B5" s="113"/>
      <c r="C5" s="17" t="s">
        <v>0</v>
      </c>
      <c r="D5" s="34" t="s">
        <v>1</v>
      </c>
      <c r="E5" s="43" t="s">
        <v>9</v>
      </c>
      <c r="F5" s="44" t="s">
        <v>10</v>
      </c>
      <c r="G5" s="56" t="s">
        <v>18</v>
      </c>
      <c r="H5" s="57" t="s">
        <v>19</v>
      </c>
      <c r="I5" s="57" t="s">
        <v>20</v>
      </c>
      <c r="J5" s="122"/>
      <c r="K5" s="122"/>
      <c r="L5" s="122"/>
      <c r="M5" s="124"/>
    </row>
    <row r="6" spans="2:13" s="6" customFormat="1" ht="15" customHeight="1">
      <c r="B6" s="26" t="s">
        <v>47</v>
      </c>
      <c r="C6" s="107"/>
      <c r="D6" s="108"/>
      <c r="E6" s="109"/>
      <c r="F6" s="110"/>
      <c r="G6" s="107"/>
      <c r="H6" s="111"/>
      <c r="I6" s="111"/>
      <c r="J6" s="111"/>
      <c r="K6" s="111"/>
      <c r="L6" s="111"/>
      <c r="M6" s="108"/>
    </row>
    <row r="7" spans="2:13" ht="15.75" customHeight="1">
      <c r="B7" s="27" t="s">
        <v>62</v>
      </c>
      <c r="C7" s="18">
        <v>18.25</v>
      </c>
      <c r="D7" s="35">
        <v>35</v>
      </c>
      <c r="E7" s="45">
        <v>46761.9</v>
      </c>
      <c r="F7" s="13">
        <v>20977</v>
      </c>
      <c r="G7" s="41">
        <f>_xlfn.IFERROR(ROUND(E7*12/C7,0),0)</f>
        <v>30748</v>
      </c>
      <c r="H7" s="9">
        <f>_xlfn.IFERROR(ROUND(F7*12/D7,0),0)</f>
        <v>7192</v>
      </c>
      <c r="I7" s="9">
        <f>SUM(G7:H7)</f>
        <v>37940</v>
      </c>
      <c r="J7" s="9">
        <f>ROUND(I7*0.338,0)</f>
        <v>12824</v>
      </c>
      <c r="K7" s="9">
        <f aca="true" t="shared" si="0" ref="K7">ROUND(I7*0.02,0)</f>
        <v>759</v>
      </c>
      <c r="L7" s="9">
        <v>350</v>
      </c>
      <c r="M7" s="12">
        <f>SUM(I7:L7)</f>
        <v>51873</v>
      </c>
    </row>
    <row r="8" spans="2:13" ht="15.75" customHeight="1">
      <c r="B8" s="27" t="s">
        <v>63</v>
      </c>
      <c r="C8" s="18">
        <v>45.63</v>
      </c>
      <c r="D8" s="35">
        <v>75</v>
      </c>
      <c r="E8" s="45">
        <v>46761.9</v>
      </c>
      <c r="F8" s="13">
        <v>20977</v>
      </c>
      <c r="G8" s="41">
        <f>_xlfn.IFERROR(ROUND(E8*12/C8,0),0)</f>
        <v>12298</v>
      </c>
      <c r="H8" s="9">
        <f>_xlfn.IFERROR(ROUND(F8*12/D8,0),0)</f>
        <v>3356</v>
      </c>
      <c r="I8" s="9">
        <f>SUM(G8:H8)</f>
        <v>15654</v>
      </c>
      <c r="J8" s="9">
        <f>ROUND(I8*0.338,0)</f>
        <v>5291</v>
      </c>
      <c r="K8" s="9">
        <f aca="true" t="shared" si="1" ref="K8">ROUND(I8*0.02,0)</f>
        <v>313</v>
      </c>
      <c r="L8" s="9">
        <v>152</v>
      </c>
      <c r="M8" s="12">
        <f>SUM(I8:L8)</f>
        <v>21410</v>
      </c>
    </row>
    <row r="9" spans="2:13" s="6" customFormat="1" ht="15" customHeight="1">
      <c r="B9" s="28" t="s">
        <v>48</v>
      </c>
      <c r="C9" s="93"/>
      <c r="D9" s="94"/>
      <c r="E9" s="95"/>
      <c r="F9" s="96"/>
      <c r="G9" s="93"/>
      <c r="H9" s="97"/>
      <c r="I9" s="97"/>
      <c r="J9" s="97"/>
      <c r="K9" s="97"/>
      <c r="L9" s="97"/>
      <c r="M9" s="94"/>
    </row>
    <row r="10" spans="2:13" ht="16.5" customHeight="1">
      <c r="B10" s="29" t="s">
        <v>64</v>
      </c>
      <c r="C10" s="19">
        <v>100</v>
      </c>
      <c r="D10" s="36">
        <v>195</v>
      </c>
      <c r="E10" s="8">
        <v>40581</v>
      </c>
      <c r="F10" s="46">
        <v>22880</v>
      </c>
      <c r="G10" s="131" t="s">
        <v>29</v>
      </c>
      <c r="H10" s="132"/>
      <c r="I10" s="132"/>
      <c r="J10" s="132"/>
      <c r="K10" s="132"/>
      <c r="L10" s="132"/>
      <c r="M10" s="133"/>
    </row>
    <row r="11" spans="2:13" ht="16.5" customHeight="1">
      <c r="B11" s="29" t="s">
        <v>65</v>
      </c>
      <c r="C11" s="19" t="s">
        <v>82</v>
      </c>
      <c r="D11" s="36">
        <v>195</v>
      </c>
      <c r="E11" s="8">
        <v>40581</v>
      </c>
      <c r="F11" s="46">
        <v>22880</v>
      </c>
      <c r="G11" s="131"/>
      <c r="H11" s="132"/>
      <c r="I11" s="132"/>
      <c r="J11" s="132"/>
      <c r="K11" s="132"/>
      <c r="L11" s="132"/>
      <c r="M11" s="133"/>
    </row>
    <row r="12" spans="2:13" ht="16.5" customHeight="1">
      <c r="B12" s="29" t="s">
        <v>66</v>
      </c>
      <c r="C12" s="19">
        <v>120</v>
      </c>
      <c r="D12" s="36" t="s">
        <v>81</v>
      </c>
      <c r="E12" s="8">
        <v>40581</v>
      </c>
      <c r="F12" s="46">
        <v>22880</v>
      </c>
      <c r="G12" s="131"/>
      <c r="H12" s="132"/>
      <c r="I12" s="132"/>
      <c r="J12" s="132"/>
      <c r="K12" s="132"/>
      <c r="L12" s="132"/>
      <c r="M12" s="133"/>
    </row>
    <row r="13" spans="2:13" ht="16.5" customHeight="1">
      <c r="B13" s="29" t="s">
        <v>67</v>
      </c>
      <c r="C13" s="19" t="s">
        <v>83</v>
      </c>
      <c r="D13" s="36" t="s">
        <v>84</v>
      </c>
      <c r="E13" s="8">
        <v>40581</v>
      </c>
      <c r="F13" s="46">
        <v>22880</v>
      </c>
      <c r="G13" s="131"/>
      <c r="H13" s="132"/>
      <c r="I13" s="132"/>
      <c r="J13" s="132"/>
      <c r="K13" s="132"/>
      <c r="L13" s="132"/>
      <c r="M13" s="133"/>
    </row>
    <row r="14" spans="2:13" ht="16.5" customHeight="1">
      <c r="B14" s="29" t="s">
        <v>68</v>
      </c>
      <c r="C14" s="19">
        <v>170</v>
      </c>
      <c r="D14" s="36">
        <v>340</v>
      </c>
      <c r="E14" s="8">
        <v>40581</v>
      </c>
      <c r="F14" s="46">
        <v>22880</v>
      </c>
      <c r="G14" s="131"/>
      <c r="H14" s="132"/>
      <c r="I14" s="132"/>
      <c r="J14" s="132"/>
      <c r="K14" s="132"/>
      <c r="L14" s="132"/>
      <c r="M14" s="133"/>
    </row>
    <row r="15" spans="2:13" s="6" customFormat="1" ht="15" customHeight="1">
      <c r="B15" s="28" t="s">
        <v>30</v>
      </c>
      <c r="C15" s="93"/>
      <c r="D15" s="94"/>
      <c r="E15" s="95"/>
      <c r="F15" s="96"/>
      <c r="G15" s="93"/>
      <c r="H15" s="97"/>
      <c r="I15" s="97"/>
      <c r="J15" s="97"/>
      <c r="K15" s="97"/>
      <c r="L15" s="97"/>
      <c r="M15" s="94"/>
    </row>
    <row r="16" spans="2:13" s="6" customFormat="1" ht="15" customHeight="1">
      <c r="B16" s="30" t="s">
        <v>60</v>
      </c>
      <c r="C16" s="20" t="s">
        <v>85</v>
      </c>
      <c r="D16" s="37">
        <v>950</v>
      </c>
      <c r="E16" s="47">
        <v>34619</v>
      </c>
      <c r="F16" s="48">
        <v>19600</v>
      </c>
      <c r="G16" s="119" t="s">
        <v>22</v>
      </c>
      <c r="H16" s="102"/>
      <c r="I16" s="102"/>
      <c r="J16" s="102"/>
      <c r="K16" s="102"/>
      <c r="L16" s="102"/>
      <c r="M16" s="103"/>
    </row>
    <row r="17" spans="2:13" s="6" customFormat="1" ht="15" customHeight="1">
      <c r="B17" s="30" t="s">
        <v>87</v>
      </c>
      <c r="C17" s="20" t="s">
        <v>86</v>
      </c>
      <c r="D17" s="37">
        <v>950</v>
      </c>
      <c r="E17" s="47">
        <v>34619</v>
      </c>
      <c r="F17" s="48">
        <v>19600</v>
      </c>
      <c r="G17" s="119"/>
      <c r="H17" s="102"/>
      <c r="I17" s="102"/>
      <c r="J17" s="102"/>
      <c r="K17" s="102"/>
      <c r="L17" s="102"/>
      <c r="M17" s="103"/>
    </row>
    <row r="18" spans="2:13" s="6" customFormat="1" ht="15" customHeight="1">
      <c r="B18" s="30" t="s">
        <v>61</v>
      </c>
      <c r="C18" s="20">
        <v>76</v>
      </c>
      <c r="D18" s="37">
        <v>950</v>
      </c>
      <c r="E18" s="47">
        <v>34619</v>
      </c>
      <c r="F18" s="48">
        <v>19600</v>
      </c>
      <c r="G18" s="119"/>
      <c r="H18" s="102"/>
      <c r="I18" s="102"/>
      <c r="J18" s="102"/>
      <c r="K18" s="102"/>
      <c r="L18" s="102"/>
      <c r="M18" s="103"/>
    </row>
    <row r="19" spans="2:13" s="6" customFormat="1" ht="15" customHeight="1">
      <c r="B19" s="28" t="s">
        <v>31</v>
      </c>
      <c r="C19" s="93"/>
      <c r="D19" s="94"/>
      <c r="E19" s="95"/>
      <c r="F19" s="96"/>
      <c r="G19" s="93"/>
      <c r="H19" s="97"/>
      <c r="I19" s="97"/>
      <c r="J19" s="97"/>
      <c r="K19" s="97"/>
      <c r="L19" s="97"/>
      <c r="M19" s="94"/>
    </row>
    <row r="20" spans="2:13" s="6" customFormat="1" ht="15" customHeight="1">
      <c r="B20" s="30" t="s">
        <v>57</v>
      </c>
      <c r="C20" s="20" t="s">
        <v>28</v>
      </c>
      <c r="D20" s="37">
        <v>400</v>
      </c>
      <c r="E20" s="49" t="s">
        <v>28</v>
      </c>
      <c r="F20" s="48">
        <v>19600</v>
      </c>
      <c r="G20" s="119" t="s">
        <v>21</v>
      </c>
      <c r="H20" s="102"/>
      <c r="I20" s="102"/>
      <c r="J20" s="102"/>
      <c r="K20" s="102"/>
      <c r="L20" s="102"/>
      <c r="M20" s="103"/>
    </row>
    <row r="21" spans="2:13" s="6" customFormat="1" ht="15" customHeight="1">
      <c r="B21" s="30" t="s">
        <v>58</v>
      </c>
      <c r="C21" s="20" t="s">
        <v>28</v>
      </c>
      <c r="D21" s="37" t="s">
        <v>88</v>
      </c>
      <c r="E21" s="49" t="s">
        <v>28</v>
      </c>
      <c r="F21" s="48">
        <v>19600</v>
      </c>
      <c r="G21" s="119"/>
      <c r="H21" s="102"/>
      <c r="I21" s="102"/>
      <c r="J21" s="102"/>
      <c r="K21" s="102"/>
      <c r="L21" s="102"/>
      <c r="M21" s="103"/>
    </row>
    <row r="22" spans="2:13" s="6" customFormat="1" ht="15" customHeight="1">
      <c r="B22" s="30" t="s">
        <v>59</v>
      </c>
      <c r="C22" s="20" t="s">
        <v>28</v>
      </c>
      <c r="D22" s="37">
        <v>470</v>
      </c>
      <c r="E22" s="49" t="s">
        <v>28</v>
      </c>
      <c r="F22" s="48">
        <v>19600</v>
      </c>
      <c r="G22" s="119"/>
      <c r="H22" s="102"/>
      <c r="I22" s="102"/>
      <c r="J22" s="102"/>
      <c r="K22" s="102"/>
      <c r="L22" s="102"/>
      <c r="M22" s="103"/>
    </row>
    <row r="23" spans="2:13" s="6" customFormat="1" ht="15" customHeight="1">
      <c r="B23" s="28" t="s">
        <v>43</v>
      </c>
      <c r="C23" s="93"/>
      <c r="D23" s="94"/>
      <c r="E23" s="95"/>
      <c r="F23" s="96"/>
      <c r="G23" s="93"/>
      <c r="H23" s="97"/>
      <c r="I23" s="97"/>
      <c r="J23" s="97"/>
      <c r="K23" s="97"/>
      <c r="L23" s="97"/>
      <c r="M23" s="94"/>
    </row>
    <row r="24" spans="2:13" s="6" customFormat="1" ht="16.5" customHeight="1">
      <c r="B24" s="27" t="s">
        <v>70</v>
      </c>
      <c r="C24" s="21" t="s">
        <v>28</v>
      </c>
      <c r="D24" s="37" t="s">
        <v>91</v>
      </c>
      <c r="E24" s="50" t="s">
        <v>28</v>
      </c>
      <c r="F24" s="48">
        <v>22558</v>
      </c>
      <c r="G24" s="134" t="s">
        <v>23</v>
      </c>
      <c r="H24" s="135"/>
      <c r="I24" s="135"/>
      <c r="J24" s="135"/>
      <c r="K24" s="135"/>
      <c r="L24" s="135"/>
      <c r="M24" s="136"/>
    </row>
    <row r="25" spans="2:13" s="6" customFormat="1" ht="16.5" customHeight="1">
      <c r="B25" s="27" t="s">
        <v>69</v>
      </c>
      <c r="C25" s="21" t="s">
        <v>28</v>
      </c>
      <c r="D25" s="37" t="s">
        <v>92</v>
      </c>
      <c r="E25" s="50" t="s">
        <v>28</v>
      </c>
      <c r="F25" s="48">
        <v>22558</v>
      </c>
      <c r="G25" s="134"/>
      <c r="H25" s="135"/>
      <c r="I25" s="135"/>
      <c r="J25" s="135"/>
      <c r="K25" s="135"/>
      <c r="L25" s="135"/>
      <c r="M25" s="136"/>
    </row>
    <row r="26" spans="2:13" s="6" customFormat="1" ht="16.5" customHeight="1">
      <c r="B26" s="27" t="s">
        <v>71</v>
      </c>
      <c r="C26" s="21" t="s">
        <v>28</v>
      </c>
      <c r="D26" s="37" t="s">
        <v>93</v>
      </c>
      <c r="E26" s="50" t="s">
        <v>28</v>
      </c>
      <c r="F26" s="48">
        <v>22558</v>
      </c>
      <c r="G26" s="134"/>
      <c r="H26" s="135"/>
      <c r="I26" s="135"/>
      <c r="J26" s="135"/>
      <c r="K26" s="135"/>
      <c r="L26" s="135"/>
      <c r="M26" s="136"/>
    </row>
    <row r="27" spans="2:13" s="6" customFormat="1" ht="16.5" customHeight="1" thickBot="1">
      <c r="B27" s="63" t="s">
        <v>72</v>
      </c>
      <c r="C27" s="64" t="s">
        <v>28</v>
      </c>
      <c r="D27" s="65">
        <v>40</v>
      </c>
      <c r="E27" s="66" t="s">
        <v>28</v>
      </c>
      <c r="F27" s="67">
        <v>22558</v>
      </c>
      <c r="G27" s="137"/>
      <c r="H27" s="138"/>
      <c r="I27" s="138"/>
      <c r="J27" s="138"/>
      <c r="K27" s="138"/>
      <c r="L27" s="138"/>
      <c r="M27" s="139"/>
    </row>
    <row r="28" spans="2:13" s="6" customFormat="1" ht="15.75" customHeight="1" thickTop="1">
      <c r="B28" s="58" t="s">
        <v>73</v>
      </c>
      <c r="C28" s="59" t="s">
        <v>28</v>
      </c>
      <c r="D28" s="60" t="s">
        <v>94</v>
      </c>
      <c r="E28" s="61" t="s">
        <v>28</v>
      </c>
      <c r="F28" s="62">
        <v>22558</v>
      </c>
      <c r="G28" s="140" t="s">
        <v>24</v>
      </c>
      <c r="H28" s="141"/>
      <c r="I28" s="141"/>
      <c r="J28" s="141"/>
      <c r="K28" s="141"/>
      <c r="L28" s="141"/>
      <c r="M28" s="142"/>
    </row>
    <row r="29" spans="2:13" s="6" customFormat="1" ht="15.75" customHeight="1">
      <c r="B29" s="27" t="s">
        <v>74</v>
      </c>
      <c r="C29" s="21" t="s">
        <v>28</v>
      </c>
      <c r="D29" s="37" t="s">
        <v>95</v>
      </c>
      <c r="E29" s="50" t="s">
        <v>28</v>
      </c>
      <c r="F29" s="48">
        <v>22558</v>
      </c>
      <c r="G29" s="143"/>
      <c r="H29" s="144"/>
      <c r="I29" s="144"/>
      <c r="J29" s="144"/>
      <c r="K29" s="144"/>
      <c r="L29" s="144"/>
      <c r="M29" s="145"/>
    </row>
    <row r="30" spans="2:13" s="6" customFormat="1" ht="15.75" customHeight="1">
      <c r="B30" s="27" t="s">
        <v>96</v>
      </c>
      <c r="C30" s="21" t="s">
        <v>28</v>
      </c>
      <c r="D30" s="37" t="s">
        <v>97</v>
      </c>
      <c r="E30" s="50" t="s">
        <v>28</v>
      </c>
      <c r="F30" s="48">
        <v>22558</v>
      </c>
      <c r="G30" s="143"/>
      <c r="H30" s="144"/>
      <c r="I30" s="144"/>
      <c r="J30" s="144"/>
      <c r="K30" s="144"/>
      <c r="L30" s="144"/>
      <c r="M30" s="145"/>
    </row>
    <row r="31" spans="2:13" s="6" customFormat="1" ht="15.75" customHeight="1">
      <c r="B31" s="27" t="s">
        <v>75</v>
      </c>
      <c r="C31" s="21" t="s">
        <v>28</v>
      </c>
      <c r="D31" s="37" t="s">
        <v>98</v>
      </c>
      <c r="E31" s="50" t="s">
        <v>28</v>
      </c>
      <c r="F31" s="48">
        <v>22558</v>
      </c>
      <c r="G31" s="143"/>
      <c r="H31" s="144"/>
      <c r="I31" s="144"/>
      <c r="J31" s="144"/>
      <c r="K31" s="144"/>
      <c r="L31" s="144"/>
      <c r="M31" s="145"/>
    </row>
    <row r="32" spans="2:13" s="6" customFormat="1" ht="15.75" customHeight="1" thickBot="1">
      <c r="B32" s="63" t="s">
        <v>76</v>
      </c>
      <c r="C32" s="64" t="s">
        <v>28</v>
      </c>
      <c r="D32" s="65">
        <v>70</v>
      </c>
      <c r="E32" s="66" t="s">
        <v>28</v>
      </c>
      <c r="F32" s="67">
        <v>22558</v>
      </c>
      <c r="G32" s="146"/>
      <c r="H32" s="147"/>
      <c r="I32" s="147"/>
      <c r="J32" s="147"/>
      <c r="K32" s="147"/>
      <c r="L32" s="147"/>
      <c r="M32" s="148"/>
    </row>
    <row r="33" spans="2:13" s="7" customFormat="1" ht="15.75" customHeight="1" thickTop="1">
      <c r="B33" s="58" t="s">
        <v>77</v>
      </c>
      <c r="C33" s="59" t="s">
        <v>28</v>
      </c>
      <c r="D33" s="68">
        <v>37.04</v>
      </c>
      <c r="E33" s="61" t="s">
        <v>28</v>
      </c>
      <c r="F33" s="62">
        <v>22558</v>
      </c>
      <c r="G33" s="98" t="s">
        <v>25</v>
      </c>
      <c r="H33" s="99"/>
      <c r="I33" s="99"/>
      <c r="J33" s="99"/>
      <c r="K33" s="99"/>
      <c r="L33" s="99"/>
      <c r="M33" s="100"/>
    </row>
    <row r="34" spans="2:13" s="7" customFormat="1" ht="15.75" customHeight="1">
      <c r="B34" s="27" t="s">
        <v>78</v>
      </c>
      <c r="C34" s="21" t="s">
        <v>28</v>
      </c>
      <c r="D34" s="37" t="s">
        <v>89</v>
      </c>
      <c r="E34" s="50" t="s">
        <v>28</v>
      </c>
      <c r="F34" s="48">
        <v>22558</v>
      </c>
      <c r="G34" s="101"/>
      <c r="H34" s="102"/>
      <c r="I34" s="102"/>
      <c r="J34" s="102"/>
      <c r="K34" s="102"/>
      <c r="L34" s="102"/>
      <c r="M34" s="103"/>
    </row>
    <row r="35" spans="2:13" s="7" customFormat="1" ht="15.75" customHeight="1">
      <c r="B35" s="27" t="s">
        <v>79</v>
      </c>
      <c r="C35" s="21" t="s">
        <v>28</v>
      </c>
      <c r="D35" s="37" t="s">
        <v>90</v>
      </c>
      <c r="E35" s="50" t="s">
        <v>28</v>
      </c>
      <c r="F35" s="48">
        <v>22558</v>
      </c>
      <c r="G35" s="101"/>
      <c r="H35" s="102"/>
      <c r="I35" s="102"/>
      <c r="J35" s="102"/>
      <c r="K35" s="102"/>
      <c r="L35" s="102"/>
      <c r="M35" s="103"/>
    </row>
    <row r="36" spans="2:13" s="7" customFormat="1" ht="15.75" customHeight="1" thickBot="1">
      <c r="B36" s="63" t="s">
        <v>80</v>
      </c>
      <c r="C36" s="64" t="s">
        <v>28</v>
      </c>
      <c r="D36" s="65">
        <v>91.67</v>
      </c>
      <c r="E36" s="66" t="s">
        <v>28</v>
      </c>
      <c r="F36" s="67">
        <v>22558</v>
      </c>
      <c r="G36" s="104"/>
      <c r="H36" s="105"/>
      <c r="I36" s="105"/>
      <c r="J36" s="105"/>
      <c r="K36" s="105"/>
      <c r="L36" s="105"/>
      <c r="M36" s="106"/>
    </row>
    <row r="37" spans="2:13" ht="16.5" customHeight="1" thickTop="1">
      <c r="B37" s="73" t="s">
        <v>44</v>
      </c>
      <c r="C37" s="59" t="s">
        <v>28</v>
      </c>
      <c r="D37" s="60">
        <v>27.84</v>
      </c>
      <c r="E37" s="61" t="s">
        <v>28</v>
      </c>
      <c r="F37" s="74">
        <v>22558</v>
      </c>
      <c r="G37" s="69">
        <f aca="true" t="shared" si="2" ref="G37:H42">_xlfn.IFERROR(ROUND(E37*12/C37,0),0)</f>
        <v>0</v>
      </c>
      <c r="H37" s="70">
        <f t="shared" si="2"/>
        <v>9723</v>
      </c>
      <c r="I37" s="70">
        <f aca="true" t="shared" si="3" ref="I37:I42">SUM(G37:H37)</f>
        <v>9723</v>
      </c>
      <c r="J37" s="70">
        <f aca="true" t="shared" si="4" ref="J37:J42">ROUND(I37*0.338,0)</f>
        <v>3286</v>
      </c>
      <c r="K37" s="70">
        <f aca="true" t="shared" si="5" ref="K37:K42">ROUND(I37*0.02,0)</f>
        <v>194</v>
      </c>
      <c r="L37" s="71">
        <v>45</v>
      </c>
      <c r="M37" s="72">
        <f aca="true" t="shared" si="6" ref="M37:M42">SUM(I37:L37)</f>
        <v>13248</v>
      </c>
    </row>
    <row r="38" spans="2:13" ht="16.5" customHeight="1">
      <c r="B38" s="30" t="s">
        <v>45</v>
      </c>
      <c r="C38" s="21" t="s">
        <v>28</v>
      </c>
      <c r="D38" s="36">
        <v>41.55</v>
      </c>
      <c r="E38" s="50" t="s">
        <v>28</v>
      </c>
      <c r="F38" s="46">
        <v>22558</v>
      </c>
      <c r="G38" s="41">
        <f t="shared" si="2"/>
        <v>0</v>
      </c>
      <c r="H38" s="9">
        <f t="shared" si="2"/>
        <v>6515</v>
      </c>
      <c r="I38" s="9">
        <f t="shared" si="3"/>
        <v>6515</v>
      </c>
      <c r="J38" s="9">
        <f t="shared" si="4"/>
        <v>2202</v>
      </c>
      <c r="K38" s="9">
        <f t="shared" si="5"/>
        <v>130</v>
      </c>
      <c r="L38" s="10">
        <v>30</v>
      </c>
      <c r="M38" s="12">
        <f t="shared" si="6"/>
        <v>8877</v>
      </c>
    </row>
    <row r="39" spans="2:13" ht="16.5" customHeight="1" thickBot="1">
      <c r="B39" s="75" t="s">
        <v>46</v>
      </c>
      <c r="C39" s="64" t="s">
        <v>28</v>
      </c>
      <c r="D39" s="76">
        <v>84.36</v>
      </c>
      <c r="E39" s="66" t="s">
        <v>28</v>
      </c>
      <c r="F39" s="77">
        <v>22558</v>
      </c>
      <c r="G39" s="78">
        <f t="shared" si="2"/>
        <v>0</v>
      </c>
      <c r="H39" s="79">
        <f t="shared" si="2"/>
        <v>3209</v>
      </c>
      <c r="I39" s="79">
        <f t="shared" si="3"/>
        <v>3209</v>
      </c>
      <c r="J39" s="79">
        <f t="shared" si="4"/>
        <v>1085</v>
      </c>
      <c r="K39" s="79">
        <f t="shared" si="5"/>
        <v>64</v>
      </c>
      <c r="L39" s="80">
        <v>15</v>
      </c>
      <c r="M39" s="81">
        <f t="shared" si="6"/>
        <v>4373</v>
      </c>
    </row>
    <row r="40" spans="2:13" ht="16.5" customHeight="1" thickTop="1">
      <c r="B40" s="73" t="s">
        <v>99</v>
      </c>
      <c r="C40" s="59" t="s">
        <v>28</v>
      </c>
      <c r="D40" s="60">
        <v>42.2</v>
      </c>
      <c r="E40" s="61" t="s">
        <v>28</v>
      </c>
      <c r="F40" s="74">
        <v>22558</v>
      </c>
      <c r="G40" s="69">
        <f t="shared" si="2"/>
        <v>0</v>
      </c>
      <c r="H40" s="70">
        <f t="shared" si="2"/>
        <v>6415</v>
      </c>
      <c r="I40" s="70">
        <f t="shared" si="3"/>
        <v>6415</v>
      </c>
      <c r="J40" s="70">
        <f t="shared" si="4"/>
        <v>2168</v>
      </c>
      <c r="K40" s="70">
        <f t="shared" si="5"/>
        <v>128</v>
      </c>
      <c r="L40" s="71">
        <v>45</v>
      </c>
      <c r="M40" s="72">
        <f t="shared" si="6"/>
        <v>8756</v>
      </c>
    </row>
    <row r="41" spans="2:13" ht="16.5" customHeight="1">
      <c r="B41" s="30" t="s">
        <v>100</v>
      </c>
      <c r="C41" s="21" t="s">
        <v>28</v>
      </c>
      <c r="D41" s="36">
        <v>62.99</v>
      </c>
      <c r="E41" s="50" t="s">
        <v>28</v>
      </c>
      <c r="F41" s="46">
        <v>22558</v>
      </c>
      <c r="G41" s="41">
        <f t="shared" si="2"/>
        <v>0</v>
      </c>
      <c r="H41" s="9">
        <f t="shared" si="2"/>
        <v>4297</v>
      </c>
      <c r="I41" s="9">
        <f t="shared" si="3"/>
        <v>4297</v>
      </c>
      <c r="J41" s="9">
        <f t="shared" si="4"/>
        <v>1452</v>
      </c>
      <c r="K41" s="9">
        <f t="shared" si="5"/>
        <v>86</v>
      </c>
      <c r="L41" s="10">
        <v>30</v>
      </c>
      <c r="M41" s="12">
        <f t="shared" si="6"/>
        <v>5865</v>
      </c>
    </row>
    <row r="42" spans="2:13" ht="16.5" customHeight="1" thickBot="1">
      <c r="B42" s="75" t="s">
        <v>101</v>
      </c>
      <c r="C42" s="64" t="s">
        <v>28</v>
      </c>
      <c r="D42" s="76">
        <v>127.88</v>
      </c>
      <c r="E42" s="66" t="s">
        <v>28</v>
      </c>
      <c r="F42" s="77">
        <v>22558</v>
      </c>
      <c r="G42" s="78">
        <f t="shared" si="2"/>
        <v>0</v>
      </c>
      <c r="H42" s="79">
        <f t="shared" si="2"/>
        <v>2117</v>
      </c>
      <c r="I42" s="79">
        <f t="shared" si="3"/>
        <v>2117</v>
      </c>
      <c r="J42" s="79">
        <f t="shared" si="4"/>
        <v>716</v>
      </c>
      <c r="K42" s="79">
        <f t="shared" si="5"/>
        <v>42</v>
      </c>
      <c r="L42" s="80">
        <v>15</v>
      </c>
      <c r="M42" s="81">
        <f t="shared" si="6"/>
        <v>2890</v>
      </c>
    </row>
    <row r="43" spans="2:13" ht="15" customHeight="1" thickTop="1">
      <c r="B43" s="82" t="s">
        <v>55</v>
      </c>
      <c r="C43" s="83" t="s">
        <v>28</v>
      </c>
      <c r="D43" s="68" t="s">
        <v>6</v>
      </c>
      <c r="E43" s="84" t="s">
        <v>28</v>
      </c>
      <c r="F43" s="62">
        <v>22558</v>
      </c>
      <c r="G43" s="125" t="s">
        <v>28</v>
      </c>
      <c r="H43" s="126"/>
      <c r="I43" s="126"/>
      <c r="J43" s="126"/>
      <c r="K43" s="126"/>
      <c r="L43" s="126"/>
      <c r="M43" s="127"/>
    </row>
    <row r="44" spans="2:13" ht="15" customHeight="1">
      <c r="B44" s="31" t="s">
        <v>56</v>
      </c>
      <c r="C44" s="22" t="s">
        <v>28</v>
      </c>
      <c r="D44" s="37" t="s">
        <v>7</v>
      </c>
      <c r="E44" s="51" t="s">
        <v>28</v>
      </c>
      <c r="F44" s="48">
        <v>22558</v>
      </c>
      <c r="G44" s="128"/>
      <c r="H44" s="129"/>
      <c r="I44" s="129"/>
      <c r="J44" s="129"/>
      <c r="K44" s="129"/>
      <c r="L44" s="129"/>
      <c r="M44" s="130"/>
    </row>
    <row r="45" spans="2:13" s="6" customFormat="1" ht="15.75" customHeight="1">
      <c r="B45" s="28" t="s">
        <v>35</v>
      </c>
      <c r="C45" s="93"/>
      <c r="D45" s="94"/>
      <c r="E45" s="95"/>
      <c r="F45" s="96"/>
      <c r="G45" s="93"/>
      <c r="H45" s="97"/>
      <c r="I45" s="97"/>
      <c r="J45" s="97"/>
      <c r="K45" s="97"/>
      <c r="L45" s="97"/>
      <c r="M45" s="94"/>
    </row>
    <row r="46" spans="2:13" ht="15.75" customHeight="1">
      <c r="B46" s="30" t="s">
        <v>36</v>
      </c>
      <c r="C46" s="23">
        <v>10.2</v>
      </c>
      <c r="D46" s="38">
        <v>28.5</v>
      </c>
      <c r="E46" s="52">
        <v>36211</v>
      </c>
      <c r="F46" s="53">
        <v>19858</v>
      </c>
      <c r="G46" s="101" t="s">
        <v>27</v>
      </c>
      <c r="H46" s="102"/>
      <c r="I46" s="102"/>
      <c r="J46" s="102"/>
      <c r="K46" s="102"/>
      <c r="L46" s="102"/>
      <c r="M46" s="103"/>
    </row>
    <row r="47" spans="2:13" ht="15.75" customHeight="1">
      <c r="B47" s="30" t="s">
        <v>37</v>
      </c>
      <c r="C47" s="23" t="s">
        <v>3</v>
      </c>
      <c r="D47" s="38">
        <v>28.5</v>
      </c>
      <c r="E47" s="52">
        <v>36211</v>
      </c>
      <c r="F47" s="53">
        <v>19858</v>
      </c>
      <c r="G47" s="101"/>
      <c r="H47" s="102"/>
      <c r="I47" s="102"/>
      <c r="J47" s="102"/>
      <c r="K47" s="102"/>
      <c r="L47" s="102"/>
      <c r="M47" s="103"/>
    </row>
    <row r="48" spans="2:13" ht="15.75" customHeight="1">
      <c r="B48" s="30" t="s">
        <v>38</v>
      </c>
      <c r="C48" s="23" t="s">
        <v>4</v>
      </c>
      <c r="D48" s="38">
        <v>28.5</v>
      </c>
      <c r="E48" s="52">
        <v>36211</v>
      </c>
      <c r="F48" s="53">
        <v>19858</v>
      </c>
      <c r="G48" s="101"/>
      <c r="H48" s="102"/>
      <c r="I48" s="102"/>
      <c r="J48" s="102"/>
      <c r="K48" s="102"/>
      <c r="L48" s="102"/>
      <c r="M48" s="103"/>
    </row>
    <row r="49" spans="2:13" ht="15.75" customHeight="1" thickBot="1">
      <c r="B49" s="75" t="s">
        <v>39</v>
      </c>
      <c r="C49" s="89">
        <v>19.74</v>
      </c>
      <c r="D49" s="90">
        <v>28.5</v>
      </c>
      <c r="E49" s="91">
        <v>36211</v>
      </c>
      <c r="F49" s="92">
        <v>19858</v>
      </c>
      <c r="G49" s="104"/>
      <c r="H49" s="105"/>
      <c r="I49" s="105"/>
      <c r="J49" s="105"/>
      <c r="K49" s="105"/>
      <c r="L49" s="105"/>
      <c r="M49" s="106"/>
    </row>
    <row r="50" spans="2:13" ht="15.75" customHeight="1" thickTop="1">
      <c r="B50" s="73" t="s">
        <v>40</v>
      </c>
      <c r="C50" s="85">
        <v>13.95</v>
      </c>
      <c r="D50" s="86">
        <v>31.28</v>
      </c>
      <c r="E50" s="87">
        <v>36211</v>
      </c>
      <c r="F50" s="88">
        <v>19858</v>
      </c>
      <c r="G50" s="118" t="s">
        <v>26</v>
      </c>
      <c r="H50" s="99"/>
      <c r="I50" s="99"/>
      <c r="J50" s="99"/>
      <c r="K50" s="99"/>
      <c r="L50" s="99"/>
      <c r="M50" s="100"/>
    </row>
    <row r="51" spans="2:13" ht="15.75" customHeight="1">
      <c r="B51" s="30" t="s">
        <v>41</v>
      </c>
      <c r="C51" s="23" t="s">
        <v>5</v>
      </c>
      <c r="D51" s="38">
        <v>31.28</v>
      </c>
      <c r="E51" s="52">
        <v>36211</v>
      </c>
      <c r="F51" s="53">
        <v>19858</v>
      </c>
      <c r="G51" s="119"/>
      <c r="H51" s="102"/>
      <c r="I51" s="102"/>
      <c r="J51" s="102"/>
      <c r="K51" s="102"/>
      <c r="L51" s="102"/>
      <c r="M51" s="103"/>
    </row>
    <row r="52" spans="2:13" ht="15.75" customHeight="1">
      <c r="B52" s="30" t="s">
        <v>42</v>
      </c>
      <c r="C52" s="23">
        <v>22.99</v>
      </c>
      <c r="D52" s="38">
        <v>31.28</v>
      </c>
      <c r="E52" s="52">
        <v>36211</v>
      </c>
      <c r="F52" s="53">
        <v>19858</v>
      </c>
      <c r="G52" s="119"/>
      <c r="H52" s="102"/>
      <c r="I52" s="102"/>
      <c r="J52" s="102"/>
      <c r="K52" s="102"/>
      <c r="L52" s="102"/>
      <c r="M52" s="103"/>
    </row>
    <row r="53" spans="2:13" s="6" customFormat="1" ht="15" customHeight="1">
      <c r="B53" s="28" t="s">
        <v>32</v>
      </c>
      <c r="C53" s="93"/>
      <c r="D53" s="94"/>
      <c r="E53" s="95"/>
      <c r="F53" s="96"/>
      <c r="G53" s="93"/>
      <c r="H53" s="97"/>
      <c r="I53" s="97"/>
      <c r="J53" s="97"/>
      <c r="K53" s="97"/>
      <c r="L53" s="97"/>
      <c r="M53" s="94"/>
    </row>
    <row r="54" spans="2:13" ht="15.75" customHeight="1">
      <c r="B54" s="27" t="s">
        <v>34</v>
      </c>
      <c r="C54" s="18">
        <v>6.08</v>
      </c>
      <c r="D54" s="35">
        <v>7.28</v>
      </c>
      <c r="E54" s="45">
        <v>37638</v>
      </c>
      <c r="F54" s="13">
        <v>22280</v>
      </c>
      <c r="G54" s="41">
        <f>_xlfn.IFERROR(ROUND(E54*12/C54,0),0)</f>
        <v>74286</v>
      </c>
      <c r="H54" s="9">
        <f>_xlfn.IFERROR(ROUND(F54*12/D54,0),0)</f>
        <v>36725</v>
      </c>
      <c r="I54" s="9">
        <f>SUM(G54:H54)</f>
        <v>111011</v>
      </c>
      <c r="J54" s="9">
        <f>ROUND(I54*0.338,0)</f>
        <v>37522</v>
      </c>
      <c r="K54" s="9">
        <f aca="true" t="shared" si="7" ref="K54">ROUND(I54*0.02,0)</f>
        <v>2220</v>
      </c>
      <c r="L54" s="9">
        <v>500</v>
      </c>
      <c r="M54" s="12">
        <f>SUM(I54:L54)</f>
        <v>151253</v>
      </c>
    </row>
    <row r="55" spans="2:13" ht="15.75" customHeight="1">
      <c r="B55" s="27" t="s">
        <v>33</v>
      </c>
      <c r="C55" s="23">
        <v>7.26</v>
      </c>
      <c r="D55" s="38">
        <v>8.34</v>
      </c>
      <c r="E55" s="45">
        <v>37638</v>
      </c>
      <c r="F55" s="13">
        <v>22280</v>
      </c>
      <c r="G55" s="41">
        <f>_xlfn.IFERROR(ROUND(E55*12/C55,0),0)</f>
        <v>62212</v>
      </c>
      <c r="H55" s="9">
        <f>_xlfn.IFERROR(ROUND(F55*12/D55,0),0)</f>
        <v>32058</v>
      </c>
      <c r="I55" s="9">
        <f>SUM(G55:H55)</f>
        <v>94270</v>
      </c>
      <c r="J55" s="9">
        <f>ROUND(I55*0.338,0)</f>
        <v>31863</v>
      </c>
      <c r="K55" s="9">
        <f aca="true" t="shared" si="8" ref="K55">ROUND(I55*0.02,0)</f>
        <v>1885</v>
      </c>
      <c r="L55" s="11">
        <v>500</v>
      </c>
      <c r="M55" s="12">
        <f>SUM(I55:L55)</f>
        <v>128518</v>
      </c>
    </row>
    <row r="56" spans="2:13" s="6" customFormat="1" ht="15" customHeight="1">
      <c r="B56" s="28" t="s">
        <v>49</v>
      </c>
      <c r="C56" s="93"/>
      <c r="D56" s="94"/>
      <c r="E56" s="95"/>
      <c r="F56" s="96"/>
      <c r="G56" s="93"/>
      <c r="H56" s="97"/>
      <c r="I56" s="97"/>
      <c r="J56" s="97"/>
      <c r="K56" s="97"/>
      <c r="L56" s="97"/>
      <c r="M56" s="94"/>
    </row>
    <row r="57" spans="2:13" ht="15.75" customHeight="1">
      <c r="B57" s="30" t="s">
        <v>51</v>
      </c>
      <c r="C57" s="19">
        <v>185</v>
      </c>
      <c r="D57" s="36">
        <v>450</v>
      </c>
      <c r="E57" s="8">
        <v>46500</v>
      </c>
      <c r="F57" s="46">
        <v>29120</v>
      </c>
      <c r="G57" s="41">
        <f>_xlfn.IFERROR(ROUND(E57*12/C57,0),0)</f>
        <v>3016</v>
      </c>
      <c r="H57" s="9">
        <f>_xlfn.IFERROR(ROUND(F57*12/D57,0),0)</f>
        <v>777</v>
      </c>
      <c r="I57" s="9">
        <f>SUM(G57:H57)</f>
        <v>3793</v>
      </c>
      <c r="J57" s="9">
        <f>ROUND(I57*0.338,0)</f>
        <v>1282</v>
      </c>
      <c r="K57" s="9">
        <f aca="true" t="shared" si="9" ref="K57">ROUND(I57*0.02,0)</f>
        <v>76</v>
      </c>
      <c r="L57" s="10">
        <v>50</v>
      </c>
      <c r="M57" s="12">
        <f>SUM(I57:L57)</f>
        <v>5201</v>
      </c>
    </row>
    <row r="58" spans="2:13" s="6" customFormat="1" ht="16.5" customHeight="1">
      <c r="B58" s="30" t="s">
        <v>52</v>
      </c>
      <c r="C58" s="19">
        <v>185</v>
      </c>
      <c r="D58" s="36">
        <v>850</v>
      </c>
      <c r="E58" s="8">
        <v>46500</v>
      </c>
      <c r="F58" s="46">
        <v>29120</v>
      </c>
      <c r="G58" s="41">
        <f>_xlfn.IFERROR(ROUND(E58*12/C58,0),0)</f>
        <v>3016</v>
      </c>
      <c r="H58" s="9">
        <f>_xlfn.IFERROR(ROUND(F58*12/D58,0),0)</f>
        <v>411</v>
      </c>
      <c r="I58" s="9">
        <f>SUM(G58:H58)</f>
        <v>3427</v>
      </c>
      <c r="J58" s="9">
        <f>ROUND(I58*0.338,0)</f>
        <v>1158</v>
      </c>
      <c r="K58" s="9">
        <f aca="true" t="shared" si="10" ref="K58">ROUND(I58*0.02,0)</f>
        <v>69</v>
      </c>
      <c r="L58" s="10">
        <v>50</v>
      </c>
      <c r="M58" s="12">
        <f>SUM(I58:L58)</f>
        <v>4704</v>
      </c>
    </row>
    <row r="59" spans="2:13" s="6" customFormat="1" ht="15" customHeight="1">
      <c r="B59" s="28" t="s">
        <v>50</v>
      </c>
      <c r="C59" s="93"/>
      <c r="D59" s="94"/>
      <c r="E59" s="95"/>
      <c r="F59" s="96"/>
      <c r="G59" s="93"/>
      <c r="H59" s="97"/>
      <c r="I59" s="97"/>
      <c r="J59" s="97"/>
      <c r="K59" s="97"/>
      <c r="L59" s="97"/>
      <c r="M59" s="94"/>
    </row>
    <row r="60" spans="2:13" ht="15.75" customHeight="1">
      <c r="B60" s="32" t="s">
        <v>53</v>
      </c>
      <c r="C60" s="24">
        <v>0.345</v>
      </c>
      <c r="D60" s="39">
        <v>0.352</v>
      </c>
      <c r="E60" s="8">
        <v>40900</v>
      </c>
      <c r="F60" s="46">
        <v>27900</v>
      </c>
      <c r="G60" s="41">
        <f>_xlfn.IFERROR(ROUND(E60*12/C60,0),0)</f>
        <v>1422609</v>
      </c>
      <c r="H60" s="9">
        <f>_xlfn.IFERROR(ROUND(F60*12/D60,0),0)</f>
        <v>951136</v>
      </c>
      <c r="I60" s="9">
        <f>SUM(G60:H60)</f>
        <v>2373745</v>
      </c>
      <c r="J60" s="9">
        <f>ROUND(I60*0.338,0)</f>
        <v>802326</v>
      </c>
      <c r="K60" s="9">
        <f aca="true" t="shared" si="11" ref="K60:K61">ROUND(I60*0.02,0)</f>
        <v>47475</v>
      </c>
      <c r="L60" s="10">
        <v>40500</v>
      </c>
      <c r="M60" s="12">
        <f>SUM(I60:L60)</f>
        <v>3264046</v>
      </c>
    </row>
    <row r="61" spans="2:13" ht="15.75" customHeight="1" thickBot="1">
      <c r="B61" s="33" t="s">
        <v>54</v>
      </c>
      <c r="C61" s="25">
        <v>0.364</v>
      </c>
      <c r="D61" s="40">
        <v>0.448</v>
      </c>
      <c r="E61" s="54">
        <v>40900</v>
      </c>
      <c r="F61" s="55">
        <v>27900</v>
      </c>
      <c r="G61" s="42">
        <f>_xlfn.IFERROR(ROUND(E61*12/C61,0),0)</f>
        <v>1348352</v>
      </c>
      <c r="H61" s="15">
        <f>_xlfn.IFERROR(ROUND(F61*12/D61,0),0)</f>
        <v>747321</v>
      </c>
      <c r="I61" s="15">
        <f>SUM(G61:H61)</f>
        <v>2095673</v>
      </c>
      <c r="J61" s="15">
        <f>ROUND(I61*0.338,0)</f>
        <v>708337</v>
      </c>
      <c r="K61" s="15">
        <f t="shared" si="11"/>
        <v>41913</v>
      </c>
      <c r="L61" s="14">
        <v>31500</v>
      </c>
      <c r="M61" s="16">
        <f>SUM(I61:L61)</f>
        <v>2877423</v>
      </c>
    </row>
  </sheetData>
  <mergeCells count="44">
    <mergeCell ref="B4:B5"/>
    <mergeCell ref="C4:D4"/>
    <mergeCell ref="E4:F4"/>
    <mergeCell ref="G46:M49"/>
    <mergeCell ref="G50:M52"/>
    <mergeCell ref="G4:I4"/>
    <mergeCell ref="J4:J5"/>
    <mergeCell ref="K4:K5"/>
    <mergeCell ref="L4:L5"/>
    <mergeCell ref="M4:M5"/>
    <mergeCell ref="G20:M22"/>
    <mergeCell ref="G43:M44"/>
    <mergeCell ref="G10:M14"/>
    <mergeCell ref="G16:M18"/>
    <mergeCell ref="G24:M27"/>
    <mergeCell ref="G28:M32"/>
    <mergeCell ref="C15:D15"/>
    <mergeCell ref="E15:F15"/>
    <mergeCell ref="G15:M15"/>
    <mergeCell ref="C19:D19"/>
    <mergeCell ref="E19:F19"/>
    <mergeCell ref="G19:M19"/>
    <mergeCell ref="C9:D9"/>
    <mergeCell ref="C6:D6"/>
    <mergeCell ref="E6:F6"/>
    <mergeCell ref="E9:F9"/>
    <mergeCell ref="G6:M6"/>
    <mergeCell ref="G9:M9"/>
    <mergeCell ref="E23:F23"/>
    <mergeCell ref="G23:M23"/>
    <mergeCell ref="C45:D45"/>
    <mergeCell ref="E45:F45"/>
    <mergeCell ref="G45:M45"/>
    <mergeCell ref="G33:M36"/>
    <mergeCell ref="C23:D23"/>
    <mergeCell ref="C59:D59"/>
    <mergeCell ref="E59:F59"/>
    <mergeCell ref="G59:M59"/>
    <mergeCell ref="C53:D53"/>
    <mergeCell ref="E53:F53"/>
    <mergeCell ref="G53:M53"/>
    <mergeCell ref="C56:D56"/>
    <mergeCell ref="E56:F56"/>
    <mergeCell ref="G56:M5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cp:lastPrinted>2022-04-27T08:37:28Z</cp:lastPrinted>
  <dcterms:created xsi:type="dcterms:W3CDTF">2022-04-25T13:43:19Z</dcterms:created>
  <dcterms:modified xsi:type="dcterms:W3CDTF">2022-05-06T06:58:06Z</dcterms:modified>
  <cp:category/>
  <cp:version/>
  <cp:contentType/>
  <cp:contentStatus/>
</cp:coreProperties>
</file>