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126"/>
  <workbookPr/>
  <bookViews>
    <workbookView xWindow="65416" yWindow="65416" windowWidth="29040" windowHeight="15840" activeTab="0"/>
  </bookViews>
  <sheets>
    <sheet name="List1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<sst xmlns="http://schemas.openxmlformats.org/spreadsheetml/2006/main" count="152" uniqueCount="107">
  <si>
    <t>Krajské hodnoty normativních komponentů ke stanovení přímých výdajů ze státního rozpočtu pro školy Ústeckého kraje zřizované krajem a obcemi v roce 2024</t>
  </si>
  <si>
    <t xml:space="preserve">Jednotka výkonu podle vyhlášky č. 310/2018 Sb. o krajských normativech  </t>
  </si>
  <si>
    <t>Počet jednotek výkonu na 1 pracovníka</t>
  </si>
  <si>
    <t>Plat na 1 pracovníka</t>
  </si>
  <si>
    <t>Finanční normativ</t>
  </si>
  <si>
    <t>odvody</t>
  </si>
  <si>
    <t>FKSP</t>
  </si>
  <si>
    <t>ONIV</t>
  </si>
  <si>
    <t>NIV celkem</t>
  </si>
  <si>
    <t>Np</t>
  </si>
  <si>
    <t>No</t>
  </si>
  <si>
    <t>Pp</t>
  </si>
  <si>
    <t>Po</t>
  </si>
  <si>
    <t>Ped.</t>
  </si>
  <si>
    <t>Neped.</t>
  </si>
  <si>
    <t>CELKEM</t>
  </si>
  <si>
    <t>1 žák dle § 1 písm. a) - Kurzy</t>
  </si>
  <si>
    <t xml:space="preserve">Kurz pro získání základního vzdělání </t>
  </si>
  <si>
    <t>Kurz pro získání základního vzdělání - večerní forma studia</t>
  </si>
  <si>
    <t>1 dítě, žák, student dle § 1 písm. b) - Středisko volného času</t>
  </si>
  <si>
    <t>1 žák dle § 1 písm. c) - Školní klub</t>
  </si>
  <si>
    <t>Školní klub pravidelná denní docházka dle bodu 1 do 10 žáků</t>
  </si>
  <si>
    <t>Příloha ŠK</t>
  </si>
  <si>
    <t>Školní klub pravidelná denní docházka dle bodu 1 od 11 do 150 žáků</t>
  </si>
  <si>
    <t>Školní klub pravidelná denní docházka dle bodu 1 nad 150 žáků</t>
  </si>
  <si>
    <t>Školní klub pravidelná docházka dle bodu 2 do 10 žáků</t>
  </si>
  <si>
    <t>Školní klub pravidelná docházka dle bodu 2 od 11 do 150 žáků</t>
  </si>
  <si>
    <t>3,328571*x+133,714286</t>
  </si>
  <si>
    <t>Školní klub pravidelná docházka dle bodu 2 nad 150 žáků</t>
  </si>
  <si>
    <t>1 dítě, žák dle § 1 písm. d) - Školní družina</t>
  </si>
  <si>
    <t>1 dítě, 1 žák ve školní družině</t>
  </si>
  <si>
    <t>-</t>
  </si>
  <si>
    <t>1 stravovaný dle § 1 písm. e) - Školní jídelny</t>
  </si>
  <si>
    <t>Školní jídelna MŠ do 20 dle bodu 1 a 2</t>
  </si>
  <si>
    <t>0,521053*x+14,478947</t>
  </si>
  <si>
    <t>Příloha ŠJ MŠ</t>
  </si>
  <si>
    <t>Školní jídelna MŠ od 21 do 100 dle bodu 1 a 2</t>
  </si>
  <si>
    <t>Školní jídelna MŠ od 101 do 150 dle bodu 1 a 2</t>
  </si>
  <si>
    <t>Školní jídelna MŠ nad 150 dle bodu 1 a 2</t>
  </si>
  <si>
    <t>Školní jídelna ZŠ do 40 dle bodu 1 a 2</t>
  </si>
  <si>
    <t>0,641026*x+17,358974</t>
  </si>
  <si>
    <t>Příloha ŠJ ZŠ</t>
  </si>
  <si>
    <t>Školní jídelna ZŠ od 41 do 200 dle bodu 1 a 2</t>
  </si>
  <si>
    <t>Školní jídelna ZŠ od 201 do 400 dle bodu 1 a 2</t>
  </si>
  <si>
    <t>Školní jídelna ZŠ od 401 do 500 dle bodu 1 a 2</t>
  </si>
  <si>
    <t>Školní jídelna ZŠ nad 500 dle bodu 1 a 2</t>
  </si>
  <si>
    <t>Školní jídelna SŠ, VOŠ a KON do 40 dle bodu 1 a 2</t>
  </si>
  <si>
    <t>0,101538*x+36,938462</t>
  </si>
  <si>
    <t>Příloha ŠJ SŠ</t>
  </si>
  <si>
    <t>Školní jídelna SŠ, VOŠ a KON od 41 do 250 dle bodu 1 a 2</t>
  </si>
  <si>
    <t>0,190476*x+33,380952</t>
  </si>
  <si>
    <t>Školní jídelna SŠ, VOŠ a KON od 251 do 550 dle bodu 1 a 2</t>
  </si>
  <si>
    <t>0,035567*x+72,108333</t>
  </si>
  <si>
    <t>Školní jídelna SŠ, VOŠ a KON nad 550 dle bodu 1 a 2</t>
  </si>
  <si>
    <t>Celodenní stravování MŠ, ZŠ, SŠ, VOŠ a KON dle bodu 3</t>
  </si>
  <si>
    <t>Celodenní stravování MŠ, ZŠ, SŠ, VOŠ a KON dle bodu 3 (vývařovna)</t>
  </si>
  <si>
    <t>Celodenní stravování MŠ, ZŠ, SŠ, VOŠ a KON dle bodu 3 (výdejna)</t>
  </si>
  <si>
    <t>Celodenní strav. bez oběda MŠ, ZŠ, SŠ, VOŠ a KON dle bodu 4</t>
  </si>
  <si>
    <t>Celodenní strav. bez oběda MŠ, ZŠ, SŠ, VOŠ a KON dle bodu 4 (vývařovna)</t>
  </si>
  <si>
    <t>Celodenní strav. bez oběda MŠ, ZŠ, SŠ, VOŠ a KON dle bodu 4 (výdejna)</t>
  </si>
  <si>
    <t xml:space="preserve">Školní výdejna MŠ, ZŠ, SŠ, VOŠ, konzervatoř </t>
  </si>
  <si>
    <t>základní normativ/0,33</t>
  </si>
  <si>
    <t xml:space="preserve">Školní vývařovna MŠ, ZŠ, SŠ, VOŠ, konzervatoř </t>
  </si>
  <si>
    <t>základní normativ/0,67</t>
  </si>
  <si>
    <t>1 ubytovaný dle § 1 písm. f) - Domov mládeže</t>
  </si>
  <si>
    <t>Domov mládeže ZŠ, SŠ, KON dle bodu 1 - do 30 ubytovaných žáků</t>
  </si>
  <si>
    <t>Příloha DM ZŠ SŠ KON</t>
  </si>
  <si>
    <t>Domov mládeže ZŠ, SŠ, KON dle bodu 1 - od 31 do 60 ubytovaných žáků</t>
  </si>
  <si>
    <t>0,305*x+1,05</t>
  </si>
  <si>
    <t>Domov mládeže ZŠ, SŠ, KON dle bodu 1 - od 61 do 150 ubytovaných žáků</t>
  </si>
  <si>
    <t>0,004333*x+19,09002</t>
  </si>
  <si>
    <t>Domov mládeže ZŠ, SŠ, KON dle bodu 1 - od 151 ubytovaných žáků</t>
  </si>
  <si>
    <t>Domov mládeže VOŠ dle bodu 2 - do 30 ubytovaných žáků</t>
  </si>
  <si>
    <t>Příloha DM VOŠ</t>
  </si>
  <si>
    <t>Domov mládeže VOŠ dle bodu 2 - od 31 do 80 ubytovaných žáků</t>
  </si>
  <si>
    <t>0,1808*x+8,526</t>
  </si>
  <si>
    <t>Domov mládeže VOŠ dle bodu 2 - od 81 ubytovaných žáků</t>
  </si>
  <si>
    <t>1 ubytovaný dle § 1 písm. g) - Internát</t>
  </si>
  <si>
    <t xml:space="preserve">1 ubytovaný (s těžkým postižením) v internátě dle bodu 1 </t>
  </si>
  <si>
    <t>1 ubytovaný (s jiným než těžkým postižením) v internátě dle bodu 2</t>
  </si>
  <si>
    <t xml:space="preserve">1 dítě, žák, student dle § 1 písm. h) - PPP a SPC </t>
  </si>
  <si>
    <t>Pedagogicko-psychologická poradna dle bodu 1</t>
  </si>
  <si>
    <t>Speciálně pedagogické centrum dle bodu 2</t>
  </si>
  <si>
    <t>1 rodinná skupina dle § 1 písm. k) - Dětský domov</t>
  </si>
  <si>
    <t>Dětský domov do 3 rodinných skupin dle bodu 1</t>
  </si>
  <si>
    <t>Dětský domov 4 rodinné skupiny dle bodu 1</t>
  </si>
  <si>
    <t>Dětský domov 5 rodinných skupin dle bodu 1</t>
  </si>
  <si>
    <t>Dětský domov 6 a více rodinných skupin dle bodu 1</t>
  </si>
  <si>
    <t>Rodinná skupina v dětském domově se školou dle bodu 2</t>
  </si>
  <si>
    <t>Středisko volného času - táborová činnost dle § 1 písm. b) bodu 3</t>
  </si>
  <si>
    <t>Příloha SVČ</t>
  </si>
  <si>
    <r>
      <t>Středisko volného času do 1000 (</t>
    </r>
    <r>
      <rPr>
        <b/>
        <sz val="10"/>
        <rFont val="Calibri"/>
        <family val="2"/>
        <scheme val="minor"/>
      </rPr>
      <t>do</t>
    </r>
    <r>
      <rPr>
        <sz val="10"/>
        <rFont val="Calibri"/>
        <family val="2"/>
        <scheme val="minor"/>
      </rPr>
      <t xml:space="preserve"> 3 hodin) dle § 1 písm. b) bodu 1</t>
    </r>
  </si>
  <si>
    <r>
      <t>Středisko volného času o 1001 do 1600 (</t>
    </r>
    <r>
      <rPr>
        <b/>
        <sz val="10"/>
        <rFont val="Calibri"/>
        <family val="2"/>
        <scheme val="minor"/>
      </rPr>
      <t>do</t>
    </r>
    <r>
      <rPr>
        <sz val="10"/>
        <rFont val="Calibri"/>
        <family val="2"/>
        <scheme val="minor"/>
      </rPr>
      <t xml:space="preserve"> 3 hodin) dle § 1 písm. b) bodu 1</t>
    </r>
  </si>
  <si>
    <r>
      <t>Středisko volného času nad 1600 (</t>
    </r>
    <r>
      <rPr>
        <b/>
        <sz val="10"/>
        <rFont val="Calibri"/>
        <family val="2"/>
        <scheme val="minor"/>
      </rPr>
      <t>do</t>
    </r>
    <r>
      <rPr>
        <sz val="10"/>
        <rFont val="Calibri"/>
        <family val="2"/>
        <scheme val="minor"/>
      </rPr>
      <t xml:space="preserve"> 3 hodin) dle § 1 písm. b) bodu 1</t>
    </r>
  </si>
  <si>
    <r>
      <t>Středisko volného času do 1000 (</t>
    </r>
    <r>
      <rPr>
        <b/>
        <sz val="10"/>
        <rFont val="Calibri"/>
        <family val="2"/>
        <scheme val="minor"/>
      </rPr>
      <t>nad</t>
    </r>
    <r>
      <rPr>
        <sz val="10"/>
        <rFont val="Calibri"/>
        <family val="2"/>
        <scheme val="minor"/>
      </rPr>
      <t xml:space="preserve"> 3 hodiny) dle § 1 písm. b) bodu 2</t>
    </r>
  </si>
  <si>
    <r>
      <t>Středisko volného času od 1001 do 1600 (</t>
    </r>
    <r>
      <rPr>
        <b/>
        <sz val="10"/>
        <rFont val="Calibri"/>
        <family val="2"/>
        <scheme val="minor"/>
      </rPr>
      <t>nad</t>
    </r>
    <r>
      <rPr>
        <sz val="10"/>
        <rFont val="Calibri"/>
        <family val="2"/>
        <scheme val="minor"/>
      </rPr>
      <t xml:space="preserve"> 3 hodiny) dle § 1 písm. b) bodu 2</t>
    </r>
  </si>
  <si>
    <r>
      <t>Středisko volného času nad 1600 (</t>
    </r>
    <r>
      <rPr>
        <b/>
        <sz val="10"/>
        <rFont val="Calibri"/>
        <family val="2"/>
        <scheme val="minor"/>
      </rPr>
      <t>nad</t>
    </r>
    <r>
      <rPr>
        <sz val="10"/>
        <rFont val="Calibri"/>
        <family val="2"/>
        <scheme val="minor"/>
      </rPr>
      <t xml:space="preserve"> 3 hodiny) dle § 1 písm. b) bodu 2</t>
    </r>
  </si>
  <si>
    <t>0,118750*x+38,25</t>
  </si>
  <si>
    <t>0,151250*x+21,875</t>
  </si>
  <si>
    <t>0,06975*x-18,30</t>
  </si>
  <si>
    <t>0,0445*x+48,80</t>
  </si>
  <si>
    <t>0,17*x-42,00</t>
  </si>
  <si>
    <t>0,1*x+130,00</t>
  </si>
  <si>
    <t>0,4*x+16,00</t>
  </si>
  <si>
    <t>0,1*x+27,00</t>
  </si>
  <si>
    <t>0,035*x+55,00</t>
  </si>
  <si>
    <t>0,02*x+61,00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</si>
</sst>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7030A0"/>
      <name val="Calibri"/>
      <family val="2"/>
      <scheme val="minor"/>
    </font>
    <font>
      <sz val="10"/>
      <color rgb="FF0070C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thin"/>
      <top style="medium"/>
      <bottom style="thin"/>
    </border>
    <border>
      <left/>
      <right style="medium"/>
      <top/>
      <bottom style="thin"/>
    </border>
    <border>
      <left/>
      <right style="medium"/>
      <top style="thin"/>
      <bottom style="double"/>
    </border>
    <border>
      <left/>
      <right style="thin"/>
      <top/>
      <bottom/>
    </border>
    <border>
      <left style="thin"/>
      <right style="thin"/>
      <top style="thin"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thin"/>
      <right style="thin"/>
      <top style="double"/>
      <bottom style="medium"/>
    </border>
    <border>
      <left style="thin"/>
      <right style="thin"/>
      <top/>
      <bottom style="thin"/>
    </border>
    <border>
      <left/>
      <right style="medium"/>
      <top/>
      <bottom/>
    </border>
    <border>
      <left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double"/>
    </border>
    <border>
      <left style="thin"/>
      <right style="medium"/>
      <top style="double"/>
      <bottom/>
    </border>
    <border>
      <left style="medium"/>
      <right style="medium"/>
      <top/>
      <bottom style="medium"/>
    </border>
    <border>
      <left style="thin"/>
      <right style="medium"/>
      <top style="thin"/>
      <bottom/>
    </border>
    <border>
      <left style="thin"/>
      <right style="medium"/>
      <top style="double"/>
      <bottom style="medium"/>
    </border>
    <border>
      <left style="medium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/>
    </border>
    <border>
      <left style="medium"/>
      <right/>
      <top/>
      <bottom style="double"/>
    </border>
    <border>
      <left/>
      <right/>
      <top/>
      <bottom style="double"/>
    </border>
    <border>
      <left style="medium"/>
      <right style="medium"/>
      <top style="thin"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/>
      <right style="thin"/>
      <top/>
      <bottom style="double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medium"/>
      <right/>
      <top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216">
    <xf numFmtId="0" fontId="0" fillId="0" borderId="0" xfId="0"/>
    <xf numFmtId="0" fontId="3" fillId="0" borderId="0" xfId="20" applyFont="1">
      <alignment/>
      <protection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20" applyFont="1">
      <alignment/>
      <protection/>
    </xf>
    <xf numFmtId="2" fontId="5" fillId="2" borderId="1" xfId="20" applyNumberFormat="1" applyFont="1" applyFill="1" applyBorder="1" applyAlignment="1" applyProtection="1">
      <alignment horizontal="center" vertical="center"/>
      <protection locked="0"/>
    </xf>
    <xf numFmtId="2" fontId="5" fillId="2" borderId="2" xfId="20" applyNumberFormat="1" applyFont="1" applyFill="1" applyBorder="1" applyAlignment="1" applyProtection="1">
      <alignment horizontal="center" vertical="center"/>
      <protection locked="0"/>
    </xf>
    <xf numFmtId="2" fontId="5" fillId="2" borderId="3" xfId="20" applyNumberFormat="1" applyFont="1" applyFill="1" applyBorder="1" applyAlignment="1" applyProtection="1">
      <alignment horizontal="center" vertical="center" wrapText="1"/>
      <protection locked="0"/>
    </xf>
    <xf numFmtId="2" fontId="5" fillId="2" borderId="4" xfId="20" applyNumberFormat="1" applyFont="1" applyFill="1" applyBorder="1" applyAlignment="1" applyProtection="1">
      <alignment horizontal="center" vertical="center" wrapText="1"/>
      <protection locked="0"/>
    </xf>
    <xf numFmtId="2" fontId="6" fillId="2" borderId="1" xfId="20" applyNumberFormat="1" applyFont="1" applyFill="1" applyBorder="1" applyAlignment="1" applyProtection="1">
      <alignment horizontal="center" vertical="center" wrapText="1"/>
      <protection locked="0"/>
    </xf>
    <xf numFmtId="2" fontId="6" fillId="2" borderId="5" xfId="2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20" applyFont="1">
      <alignment/>
      <protection/>
    </xf>
    <xf numFmtId="0" fontId="4" fillId="3" borderId="6" xfId="20" applyFont="1" applyFill="1" applyBorder="1" applyAlignment="1">
      <alignment vertical="center" wrapText="1"/>
      <protection/>
    </xf>
    <xf numFmtId="1" fontId="3" fillId="0" borderId="7" xfId="20" applyNumberFormat="1" applyFont="1" applyBorder="1" applyAlignment="1" applyProtection="1">
      <alignment vertical="center" wrapText="1"/>
      <protection locked="0"/>
    </xf>
    <xf numFmtId="2" fontId="4" fillId="0" borderId="8" xfId="20" applyNumberFormat="1" applyFont="1" applyBorder="1" applyAlignment="1">
      <alignment horizontal="center" vertical="center" wrapText="1"/>
      <protection/>
    </xf>
    <xf numFmtId="2" fontId="4" fillId="0" borderId="9" xfId="20" applyNumberFormat="1" applyFont="1" applyBorder="1" applyAlignment="1">
      <alignment horizontal="center" vertical="center" wrapText="1"/>
      <protection/>
    </xf>
    <xf numFmtId="3" fontId="4" fillId="0" borderId="10" xfId="20" applyNumberFormat="1" applyFont="1" applyBorder="1" applyAlignment="1">
      <alignment horizontal="center" vertical="center" wrapText="1"/>
      <protection/>
    </xf>
    <xf numFmtId="3" fontId="4" fillId="0" borderId="11" xfId="20" applyNumberFormat="1" applyFont="1" applyBorder="1" applyAlignment="1">
      <alignment horizontal="center" vertical="center" wrapText="1"/>
      <protection/>
    </xf>
    <xf numFmtId="3" fontId="4" fillId="0" borderId="8" xfId="20" applyNumberFormat="1" applyFont="1" applyBorder="1" applyAlignment="1">
      <alignment horizontal="center" vertical="center" wrapText="1"/>
      <protection/>
    </xf>
    <xf numFmtId="3" fontId="4" fillId="0" borderId="12" xfId="20" applyNumberFormat="1" applyFont="1" applyBorder="1" applyAlignment="1">
      <alignment horizontal="center" vertical="center" wrapText="1"/>
      <protection/>
    </xf>
    <xf numFmtId="0" fontId="4" fillId="3" borderId="7" xfId="20" applyFont="1" applyFill="1" applyBorder="1" applyAlignment="1">
      <alignment vertical="center" wrapText="1"/>
      <protection/>
    </xf>
    <xf numFmtId="2" fontId="4" fillId="0" borderId="8" xfId="20" applyNumberFormat="1" applyFont="1" applyBorder="1" applyAlignment="1">
      <alignment horizontal="center" vertical="center"/>
      <protection/>
    </xf>
    <xf numFmtId="2" fontId="4" fillId="0" borderId="9" xfId="20" applyNumberFormat="1" applyFont="1" applyBorder="1" applyAlignment="1">
      <alignment horizontal="center" vertical="center"/>
      <protection/>
    </xf>
    <xf numFmtId="3" fontId="4" fillId="0" borderId="10" xfId="20" applyNumberFormat="1" applyFont="1" applyBorder="1" applyAlignment="1">
      <alignment horizontal="center" vertical="center"/>
      <protection/>
    </xf>
    <xf numFmtId="3" fontId="4" fillId="0" borderId="11" xfId="20" applyNumberFormat="1" applyFont="1" applyBorder="1" applyAlignment="1">
      <alignment horizontal="center" vertical="center"/>
      <protection/>
    </xf>
    <xf numFmtId="0" fontId="3" fillId="0" borderId="7" xfId="20" applyFont="1" applyBorder="1" applyAlignment="1">
      <alignment vertical="center" wrapText="1"/>
      <protection/>
    </xf>
    <xf numFmtId="2" fontId="4" fillId="0" borderId="9" xfId="20" applyNumberFormat="1" applyFont="1" applyBorder="1" applyAlignment="1" applyProtection="1">
      <alignment horizontal="center" vertical="center"/>
      <protection locked="0"/>
    </xf>
    <xf numFmtId="3" fontId="4" fillId="0" borderId="10" xfId="20" applyNumberFormat="1" applyFont="1" applyBorder="1" applyAlignment="1" applyProtection="1">
      <alignment horizontal="center" vertical="center"/>
      <protection locked="0"/>
    </xf>
    <xf numFmtId="3" fontId="4" fillId="0" borderId="11" xfId="20" applyNumberFormat="1" applyFont="1" applyBorder="1" applyAlignment="1" applyProtection="1">
      <alignment horizontal="center" vertical="center"/>
      <protection locked="0"/>
    </xf>
    <xf numFmtId="2" fontId="4" fillId="0" borderId="10" xfId="20" applyNumberFormat="1" applyFont="1" applyBorder="1" applyAlignment="1" applyProtection="1">
      <alignment horizontal="center" vertical="center"/>
      <protection locked="0"/>
    </xf>
    <xf numFmtId="1" fontId="4" fillId="0" borderId="10" xfId="20" applyNumberFormat="1" applyFont="1" applyBorder="1" applyAlignment="1" applyProtection="1">
      <alignment horizontal="center" vertical="center"/>
      <protection locked="0"/>
    </xf>
    <xf numFmtId="2" fontId="4" fillId="0" borderId="13" xfId="20" applyNumberFormat="1" applyFont="1" applyBorder="1" applyAlignment="1" applyProtection="1">
      <alignment horizontal="center" vertical="center"/>
      <protection locked="0"/>
    </xf>
    <xf numFmtId="1" fontId="4" fillId="0" borderId="14" xfId="20" applyNumberFormat="1" applyFont="1" applyBorder="1" applyAlignment="1" applyProtection="1">
      <alignment horizontal="center" vertical="center"/>
      <protection locked="0"/>
    </xf>
    <xf numFmtId="3" fontId="4" fillId="0" borderId="15" xfId="20" applyNumberFormat="1" applyFont="1" applyBorder="1" applyAlignment="1" applyProtection="1">
      <alignment horizontal="center" vertical="center"/>
      <protection locked="0"/>
    </xf>
    <xf numFmtId="2" fontId="4" fillId="0" borderId="16" xfId="20" applyNumberFormat="1" applyFont="1" applyBorder="1" applyAlignment="1">
      <alignment horizontal="center" vertical="center"/>
      <protection/>
    </xf>
    <xf numFmtId="1" fontId="4" fillId="0" borderId="17" xfId="20" applyNumberFormat="1" applyFont="1" applyBorder="1" applyAlignment="1" applyProtection="1">
      <alignment horizontal="center" vertical="center"/>
      <protection locked="0"/>
    </xf>
    <xf numFmtId="3" fontId="4" fillId="0" borderId="18" xfId="20" applyNumberFormat="1" applyFont="1" applyBorder="1" applyAlignment="1" applyProtection="1">
      <alignment horizontal="center" vertical="center"/>
      <protection locked="0"/>
    </xf>
    <xf numFmtId="0" fontId="8" fillId="0" borderId="0" xfId="20" applyFont="1">
      <alignment/>
      <protection/>
    </xf>
    <xf numFmtId="0" fontId="3" fillId="0" borderId="6" xfId="20" applyFont="1" applyBorder="1" applyAlignment="1">
      <alignment vertical="center" wrapText="1"/>
      <protection/>
    </xf>
    <xf numFmtId="3" fontId="4" fillId="0" borderId="18" xfId="20" applyNumberFormat="1" applyFont="1" applyBorder="1" applyAlignment="1">
      <alignment horizontal="center" vertical="center"/>
      <protection/>
    </xf>
    <xf numFmtId="3" fontId="4" fillId="0" borderId="12" xfId="20" applyNumberFormat="1" applyFont="1" applyBorder="1" applyAlignment="1">
      <alignment horizontal="center" vertical="center"/>
      <protection/>
    </xf>
    <xf numFmtId="0" fontId="3" fillId="0" borderId="19" xfId="20" applyFont="1" applyBorder="1" applyAlignment="1">
      <alignment vertical="center" wrapText="1"/>
      <protection/>
    </xf>
    <xf numFmtId="2" fontId="4" fillId="0" borderId="13" xfId="20" applyNumberFormat="1" applyFont="1" applyBorder="1" applyAlignment="1">
      <alignment horizontal="center" vertical="center"/>
      <protection/>
    </xf>
    <xf numFmtId="3" fontId="4" fillId="0" borderId="15" xfId="20" applyNumberFormat="1" applyFont="1" applyBorder="1" applyAlignment="1">
      <alignment horizontal="center" vertical="center"/>
      <protection/>
    </xf>
    <xf numFmtId="3" fontId="4" fillId="0" borderId="20" xfId="20" applyNumberFormat="1" applyFont="1" applyBorder="1" applyAlignment="1">
      <alignment horizontal="center" vertical="center" wrapText="1"/>
      <protection/>
    </xf>
    <xf numFmtId="3" fontId="4" fillId="0" borderId="21" xfId="20" applyNumberFormat="1" applyFont="1" applyBorder="1" applyAlignment="1">
      <alignment horizontal="center" vertical="center" wrapText="1"/>
      <protection/>
    </xf>
    <xf numFmtId="3" fontId="4" fillId="0" borderId="21" xfId="20" applyNumberFormat="1" applyFont="1" applyBorder="1" applyAlignment="1">
      <alignment horizontal="center" vertical="center"/>
      <protection/>
    </xf>
    <xf numFmtId="1" fontId="3" fillId="0" borderId="17" xfId="20" applyNumberFormat="1" applyFont="1" applyBorder="1" applyAlignment="1" applyProtection="1">
      <alignment horizontal="center" vertical="center"/>
      <protection locked="0"/>
    </xf>
    <xf numFmtId="1" fontId="3" fillId="0" borderId="10" xfId="20" applyNumberFormat="1" applyFont="1" applyBorder="1" applyAlignment="1" applyProtection="1">
      <alignment horizontal="center" vertical="center"/>
      <protection locked="0"/>
    </xf>
    <xf numFmtId="2" fontId="4" fillId="0" borderId="8" xfId="20" applyNumberFormat="1" applyFont="1" applyBorder="1" applyAlignment="1" applyProtection="1">
      <alignment horizontal="center" vertical="center" wrapText="1"/>
      <protection locked="0"/>
    </xf>
    <xf numFmtId="2" fontId="4" fillId="0" borderId="9" xfId="20" applyNumberFormat="1" applyFont="1" applyBorder="1" applyAlignment="1" applyProtection="1">
      <alignment horizontal="center" vertical="center" wrapText="1"/>
      <protection locked="0"/>
    </xf>
    <xf numFmtId="3" fontId="4" fillId="0" borderId="10" xfId="20" applyNumberFormat="1" applyFont="1" applyBorder="1" applyAlignment="1" applyProtection="1">
      <alignment horizontal="center" vertical="center" wrapText="1"/>
      <protection locked="0"/>
    </xf>
    <xf numFmtId="3" fontId="4" fillId="0" borderId="11" xfId="20" applyNumberFormat="1" applyFont="1" applyBorder="1" applyAlignment="1" applyProtection="1">
      <alignment horizontal="center" vertical="center" wrapText="1"/>
      <protection locked="0"/>
    </xf>
    <xf numFmtId="3" fontId="4" fillId="0" borderId="14" xfId="20" applyNumberFormat="1" applyFont="1" applyBorder="1" applyAlignment="1" applyProtection="1">
      <alignment horizontal="center" vertical="center" wrapText="1"/>
      <protection locked="0"/>
    </xf>
    <xf numFmtId="3" fontId="4" fillId="0" borderId="15" xfId="20" applyNumberFormat="1" applyFont="1" applyBorder="1" applyAlignment="1" applyProtection="1">
      <alignment horizontal="center" vertical="center" wrapText="1"/>
      <protection locked="0"/>
    </xf>
    <xf numFmtId="3" fontId="4" fillId="0" borderId="17" xfId="20" applyNumberFormat="1" applyFont="1" applyBorder="1" applyAlignment="1" applyProtection="1">
      <alignment horizontal="center" vertical="center" wrapText="1"/>
      <protection locked="0"/>
    </xf>
    <xf numFmtId="3" fontId="4" fillId="0" borderId="18" xfId="20" applyNumberFormat="1" applyFont="1" applyBorder="1" applyAlignment="1" applyProtection="1">
      <alignment horizontal="center" vertical="center" wrapText="1"/>
      <protection locked="0"/>
    </xf>
    <xf numFmtId="3" fontId="4" fillId="0" borderId="12" xfId="20" applyNumberFormat="1" applyFont="1" applyBorder="1" applyAlignment="1" applyProtection="1">
      <alignment horizontal="center" vertical="center" wrapText="1"/>
      <protection locked="0"/>
    </xf>
    <xf numFmtId="164" fontId="4" fillId="0" borderId="8" xfId="20" applyNumberFormat="1" applyFont="1" applyBorder="1" applyAlignment="1">
      <alignment horizontal="center" vertical="center"/>
      <protection/>
    </xf>
    <xf numFmtId="164" fontId="4" fillId="0" borderId="9" xfId="20" applyNumberFormat="1" applyFont="1" applyBorder="1" applyAlignment="1">
      <alignment horizontal="center" vertical="center"/>
      <protection/>
    </xf>
    <xf numFmtId="1" fontId="3" fillId="0" borderId="6" xfId="20" applyNumberFormat="1" applyFont="1" applyBorder="1" applyAlignment="1">
      <alignment vertical="center" wrapText="1"/>
      <protection/>
    </xf>
    <xf numFmtId="2" fontId="4" fillId="0" borderId="22" xfId="20" applyNumberFormat="1" applyFont="1" applyBorder="1" applyAlignment="1">
      <alignment horizontal="center" vertical="center"/>
      <protection/>
    </xf>
    <xf numFmtId="3" fontId="4" fillId="0" borderId="17" xfId="20" applyNumberFormat="1" applyFont="1" applyBorder="1" applyAlignment="1">
      <alignment horizontal="center" vertical="center"/>
      <protection/>
    </xf>
    <xf numFmtId="1" fontId="3" fillId="0" borderId="19" xfId="20" applyNumberFormat="1" applyFont="1" applyBorder="1" applyAlignment="1">
      <alignment vertical="center" wrapText="1"/>
      <protection/>
    </xf>
    <xf numFmtId="2" fontId="4" fillId="0" borderId="20" xfId="20" applyNumberFormat="1" applyFont="1" applyBorder="1" applyAlignment="1">
      <alignment horizontal="center" vertical="center"/>
      <protection/>
    </xf>
    <xf numFmtId="3" fontId="4" fillId="0" borderId="14" xfId="20" applyNumberFormat="1" applyFont="1" applyBorder="1" applyAlignment="1">
      <alignment horizontal="center" vertical="center"/>
      <protection/>
    </xf>
    <xf numFmtId="3" fontId="4" fillId="0" borderId="17" xfId="20" applyNumberFormat="1" applyFont="1" applyBorder="1" applyAlignment="1" applyProtection="1">
      <alignment horizontal="center" vertical="center"/>
      <protection locked="0"/>
    </xf>
    <xf numFmtId="3" fontId="4" fillId="0" borderId="14" xfId="20" applyNumberFormat="1" applyFont="1" applyBorder="1" applyAlignment="1" applyProtection="1">
      <alignment horizontal="center" vertical="center"/>
      <protection locked="0"/>
    </xf>
    <xf numFmtId="4" fontId="4" fillId="0" borderId="16" xfId="20" applyNumberFormat="1" applyFont="1" applyBorder="1" applyAlignment="1" applyProtection="1">
      <alignment horizontal="center" vertical="center"/>
      <protection locked="0"/>
    </xf>
    <xf numFmtId="2" fontId="4" fillId="3" borderId="23" xfId="20" applyNumberFormat="1" applyFont="1" applyFill="1" applyBorder="1" applyAlignment="1" applyProtection="1">
      <alignment vertical="center"/>
      <protection locked="0"/>
    </xf>
    <xf numFmtId="2" fontId="4" fillId="3" borderId="24" xfId="20" applyNumberFormat="1" applyFont="1" applyFill="1" applyBorder="1" applyAlignment="1" applyProtection="1">
      <alignment vertical="center"/>
      <protection locked="0"/>
    </xf>
    <xf numFmtId="2" fontId="4" fillId="3" borderId="25" xfId="20" applyNumberFormat="1" applyFont="1" applyFill="1" applyBorder="1" applyAlignment="1" applyProtection="1">
      <alignment vertical="center"/>
      <protection locked="0"/>
    </xf>
    <xf numFmtId="2" fontId="4" fillId="3" borderId="26" xfId="20" applyNumberFormat="1" applyFont="1" applyFill="1" applyBorder="1" applyAlignment="1" applyProtection="1">
      <alignment vertical="center"/>
      <protection locked="0"/>
    </xf>
    <xf numFmtId="2" fontId="4" fillId="3" borderId="27" xfId="20" applyNumberFormat="1" applyFont="1" applyFill="1" applyBorder="1" applyAlignment="1" applyProtection="1">
      <alignment vertical="center"/>
      <protection locked="0"/>
    </xf>
    <xf numFmtId="2" fontId="4" fillId="3" borderId="28" xfId="20" applyNumberFormat="1" applyFont="1" applyFill="1" applyBorder="1" applyAlignment="1" applyProtection="1">
      <alignment vertical="center"/>
      <protection locked="0"/>
    </xf>
    <xf numFmtId="2" fontId="4" fillId="3" borderId="29" xfId="20" applyNumberFormat="1" applyFont="1" applyFill="1" applyBorder="1" applyAlignment="1" applyProtection="1">
      <alignment vertical="center"/>
      <protection locked="0"/>
    </xf>
    <xf numFmtId="3" fontId="4" fillId="0" borderId="30" xfId="20" applyNumberFormat="1" applyFont="1" applyBorder="1" applyAlignment="1">
      <alignment horizontal="center" vertical="center" wrapText="1"/>
      <protection/>
    </xf>
    <xf numFmtId="3" fontId="4" fillId="0" borderId="28" xfId="20" applyNumberFormat="1" applyFont="1" applyBorder="1" applyAlignment="1">
      <alignment horizontal="center" vertical="center" wrapText="1"/>
      <protection/>
    </xf>
    <xf numFmtId="3" fontId="4" fillId="0" borderId="31" xfId="20" applyNumberFormat="1" applyFont="1" applyBorder="1" applyAlignment="1">
      <alignment horizontal="center" vertical="center" wrapText="1"/>
      <protection/>
    </xf>
    <xf numFmtId="2" fontId="4" fillId="3" borderId="8" xfId="20" applyNumberFormat="1" applyFont="1" applyFill="1" applyBorder="1" applyAlignment="1" applyProtection="1">
      <alignment vertical="center"/>
      <protection locked="0"/>
    </xf>
    <xf numFmtId="0" fontId="3" fillId="0" borderId="32" xfId="20" applyFont="1" applyBorder="1">
      <alignment/>
      <protection/>
    </xf>
    <xf numFmtId="3" fontId="4" fillId="0" borderId="33" xfId="20" applyNumberFormat="1" applyFont="1" applyBorder="1" applyAlignment="1">
      <alignment horizontal="center" vertical="center"/>
      <protection/>
    </xf>
    <xf numFmtId="164" fontId="4" fillId="0" borderId="34" xfId="20" applyNumberFormat="1" applyFont="1" applyBorder="1" applyAlignment="1">
      <alignment horizontal="center" vertical="center"/>
      <protection/>
    </xf>
    <xf numFmtId="164" fontId="4" fillId="0" borderId="35" xfId="20" applyNumberFormat="1" applyFont="1" applyBorder="1" applyAlignment="1">
      <alignment horizontal="center" vertical="center"/>
      <protection/>
    </xf>
    <xf numFmtId="3" fontId="4" fillId="0" borderId="36" xfId="20" applyNumberFormat="1" applyFont="1" applyBorder="1" applyAlignment="1">
      <alignment horizontal="center" vertical="center"/>
      <protection/>
    </xf>
    <xf numFmtId="3" fontId="4" fillId="0" borderId="37" xfId="20" applyNumberFormat="1" applyFont="1" applyBorder="1" applyAlignment="1">
      <alignment horizontal="center" vertical="center"/>
      <protection/>
    </xf>
    <xf numFmtId="3" fontId="4" fillId="0" borderId="34" xfId="20" applyNumberFormat="1" applyFont="1" applyBorder="1" applyAlignment="1">
      <alignment horizontal="center" vertical="center" wrapText="1"/>
      <protection/>
    </xf>
    <xf numFmtId="3" fontId="4" fillId="0" borderId="38" xfId="20" applyNumberFormat="1" applyFont="1" applyBorder="1" applyAlignment="1">
      <alignment horizontal="center" vertical="center" wrapText="1"/>
      <protection/>
    </xf>
    <xf numFmtId="164" fontId="4" fillId="0" borderId="20" xfId="20" applyNumberFormat="1" applyFont="1" applyBorder="1" applyAlignment="1">
      <alignment horizontal="center" vertical="center"/>
      <protection/>
    </xf>
    <xf numFmtId="164" fontId="4" fillId="0" borderId="13" xfId="20" applyNumberFormat="1" applyFont="1" applyBorder="1" applyAlignment="1">
      <alignment horizontal="center" vertical="center"/>
      <protection/>
    </xf>
    <xf numFmtId="3" fontId="4" fillId="0" borderId="39" xfId="20" applyNumberFormat="1" applyFont="1" applyBorder="1" applyAlignment="1">
      <alignment horizontal="center" vertical="center"/>
      <protection/>
    </xf>
    <xf numFmtId="3" fontId="4" fillId="0" borderId="12" xfId="0" applyNumberFormat="1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center" vertical="center"/>
    </xf>
    <xf numFmtId="3" fontId="4" fillId="0" borderId="40" xfId="0" applyNumberFormat="1" applyFont="1" applyBorder="1" applyAlignment="1">
      <alignment horizontal="center" vertical="center"/>
    </xf>
    <xf numFmtId="3" fontId="4" fillId="0" borderId="40" xfId="20" applyNumberFormat="1" applyFont="1" applyBorder="1" applyAlignment="1">
      <alignment horizontal="center" vertical="center"/>
      <protection/>
    </xf>
    <xf numFmtId="0" fontId="7" fillId="0" borderId="41" xfId="20" applyFont="1" applyBorder="1">
      <alignment/>
      <protection/>
    </xf>
    <xf numFmtId="0" fontId="8" fillId="0" borderId="41" xfId="20" applyFont="1" applyBorder="1">
      <alignment/>
      <protection/>
    </xf>
    <xf numFmtId="0" fontId="3" fillId="0" borderId="41" xfId="20" applyFont="1" applyBorder="1">
      <alignment/>
      <protection/>
    </xf>
    <xf numFmtId="1" fontId="3" fillId="0" borderId="28" xfId="20" applyNumberFormat="1" applyFont="1" applyBorder="1" applyAlignment="1" applyProtection="1">
      <alignment vertical="center" wrapText="1"/>
      <protection locked="0"/>
    </xf>
    <xf numFmtId="1" fontId="4" fillId="0" borderId="8" xfId="20" applyNumberFormat="1" applyFont="1" applyBorder="1" applyAlignment="1" applyProtection="1">
      <alignment horizontal="center" vertical="center"/>
      <protection locked="0"/>
    </xf>
    <xf numFmtId="1" fontId="4" fillId="0" borderId="12" xfId="0" applyNumberFormat="1" applyFont="1" applyBorder="1" applyAlignment="1">
      <alignment horizontal="center" vertical="center"/>
    </xf>
    <xf numFmtId="1" fontId="3" fillId="0" borderId="31" xfId="20" applyNumberFormat="1" applyFont="1" applyBorder="1" applyAlignment="1" applyProtection="1">
      <alignment vertical="center" wrapText="1"/>
      <protection locked="0"/>
    </xf>
    <xf numFmtId="1" fontId="4" fillId="0" borderId="20" xfId="20" applyNumberFormat="1" applyFont="1" applyBorder="1" applyAlignment="1" applyProtection="1">
      <alignment horizontal="center" vertical="center"/>
      <protection locked="0"/>
    </xf>
    <xf numFmtId="1" fontId="4" fillId="0" borderId="21" xfId="0" applyNumberFormat="1" applyFont="1" applyBorder="1" applyAlignment="1">
      <alignment horizontal="center" vertical="center"/>
    </xf>
    <xf numFmtId="1" fontId="3" fillId="0" borderId="30" xfId="20" applyNumberFormat="1" applyFont="1" applyBorder="1" applyAlignment="1" applyProtection="1">
      <alignment vertical="center" wrapText="1"/>
      <protection locked="0"/>
    </xf>
    <xf numFmtId="1" fontId="4" fillId="0" borderId="22" xfId="20" applyNumberFormat="1" applyFont="1" applyBorder="1" applyAlignment="1" applyProtection="1">
      <alignment horizontal="center" vertical="center"/>
      <protection locked="0"/>
    </xf>
    <xf numFmtId="1" fontId="4" fillId="0" borderId="40" xfId="0" applyNumberFormat="1" applyFont="1" applyBorder="1" applyAlignment="1">
      <alignment horizontal="center" vertical="center"/>
    </xf>
    <xf numFmtId="2" fontId="4" fillId="0" borderId="16" xfId="20" applyNumberFormat="1" applyFont="1" applyBorder="1" applyAlignment="1" applyProtection="1">
      <alignment horizontal="center" vertical="center"/>
      <protection locked="0"/>
    </xf>
    <xf numFmtId="0" fontId="3" fillId="0" borderId="30" xfId="20" applyFont="1" applyBorder="1" applyAlignment="1">
      <alignment vertical="center" wrapText="1"/>
      <protection/>
    </xf>
    <xf numFmtId="3" fontId="4" fillId="0" borderId="22" xfId="20" applyNumberFormat="1" applyFont="1" applyBorder="1" applyAlignment="1">
      <alignment horizontal="center" vertical="center" wrapText="1"/>
      <protection/>
    </xf>
    <xf numFmtId="3" fontId="4" fillId="0" borderId="40" xfId="20" applyNumberFormat="1" applyFont="1" applyBorder="1" applyAlignment="1">
      <alignment horizontal="center" vertical="center" wrapText="1"/>
      <protection/>
    </xf>
    <xf numFmtId="0" fontId="3" fillId="0" borderId="28" xfId="20" applyFont="1" applyBorder="1" applyAlignment="1">
      <alignment vertical="center" wrapText="1"/>
      <protection/>
    </xf>
    <xf numFmtId="0" fontId="3" fillId="0" borderId="31" xfId="20" applyFont="1" applyBorder="1" applyAlignment="1">
      <alignment vertical="center" wrapText="1"/>
      <protection/>
    </xf>
    <xf numFmtId="1" fontId="3" fillId="0" borderId="30" xfId="20" applyNumberFormat="1" applyFont="1" applyBorder="1" applyAlignment="1">
      <alignment horizontal="left" vertical="center" wrapText="1"/>
      <protection/>
    </xf>
    <xf numFmtId="1" fontId="3" fillId="0" borderId="22" xfId="20" applyNumberFormat="1" applyFont="1" applyBorder="1" applyAlignment="1" applyProtection="1">
      <alignment horizontal="center" vertical="center"/>
      <protection locked="0"/>
    </xf>
    <xf numFmtId="1" fontId="3" fillId="0" borderId="28" xfId="20" applyNumberFormat="1" applyFont="1" applyBorder="1" applyAlignment="1">
      <alignment horizontal="left" vertical="center" wrapText="1"/>
      <protection/>
    </xf>
    <xf numFmtId="1" fontId="3" fillId="0" borderId="8" xfId="20" applyNumberFormat="1" applyFont="1" applyBorder="1" applyAlignment="1" applyProtection="1">
      <alignment horizontal="center" vertical="center"/>
      <protection locked="0"/>
    </xf>
    <xf numFmtId="2" fontId="4" fillId="0" borderId="20" xfId="20" applyNumberFormat="1" applyFont="1" applyBorder="1" applyAlignment="1" applyProtection="1">
      <alignment horizontal="center" vertical="center" wrapText="1"/>
      <protection locked="0"/>
    </xf>
    <xf numFmtId="2" fontId="4" fillId="0" borderId="13" xfId="20" applyNumberFormat="1" applyFont="1" applyBorder="1" applyAlignment="1" applyProtection="1">
      <alignment horizontal="center" vertical="center" wrapText="1"/>
      <protection locked="0"/>
    </xf>
    <xf numFmtId="2" fontId="4" fillId="0" borderId="22" xfId="20" applyNumberFormat="1" applyFont="1" applyBorder="1" applyAlignment="1" applyProtection="1">
      <alignment horizontal="center" vertical="center" wrapText="1"/>
      <protection locked="0"/>
    </xf>
    <xf numFmtId="2" fontId="4" fillId="0" borderId="16" xfId="20" applyNumberFormat="1" applyFont="1" applyBorder="1" applyAlignment="1" applyProtection="1">
      <alignment horizontal="center" vertical="center" wrapText="1"/>
      <protection locked="0"/>
    </xf>
    <xf numFmtId="2" fontId="6" fillId="0" borderId="42" xfId="0" applyNumberFormat="1" applyFont="1" applyBorder="1" applyAlignment="1">
      <alignment vertical="center"/>
    </xf>
    <xf numFmtId="2" fontId="6" fillId="0" borderId="43" xfId="0" applyNumberFormat="1" applyFont="1" applyBorder="1" applyAlignment="1">
      <alignment vertical="center"/>
    </xf>
    <xf numFmtId="2" fontId="6" fillId="0" borderId="44" xfId="0" applyNumberFormat="1" applyFont="1" applyBorder="1" applyAlignment="1">
      <alignment vertical="center"/>
    </xf>
    <xf numFmtId="4" fontId="6" fillId="0" borderId="41" xfId="0" applyNumberFormat="1" applyFont="1" applyBorder="1" applyAlignment="1">
      <alignment vertical="center"/>
    </xf>
    <xf numFmtId="4" fontId="6" fillId="0" borderId="43" xfId="0" applyNumberFormat="1" applyFont="1" applyBorder="1" applyAlignment="1">
      <alignment vertical="center"/>
    </xf>
    <xf numFmtId="4" fontId="6" fillId="0" borderId="44" xfId="0" applyNumberFormat="1" applyFont="1" applyBorder="1" applyAlignment="1">
      <alignment vertical="center"/>
    </xf>
    <xf numFmtId="3" fontId="6" fillId="0" borderId="41" xfId="0" applyNumberFormat="1" applyFont="1" applyBorder="1" applyAlignment="1">
      <alignment vertical="center"/>
    </xf>
    <xf numFmtId="3" fontId="6" fillId="0" borderId="18" xfId="0" applyNumberFormat="1" applyFont="1" applyBorder="1" applyAlignment="1">
      <alignment vertical="center"/>
    </xf>
    <xf numFmtId="3" fontId="6" fillId="0" borderId="43" xfId="0" applyNumberFormat="1" applyFont="1" applyBorder="1" applyAlignment="1">
      <alignment vertical="center"/>
    </xf>
    <xf numFmtId="3" fontId="6" fillId="0" borderId="44" xfId="0" applyNumberFormat="1" applyFont="1" applyBorder="1" applyAlignment="1">
      <alignment vertical="center"/>
    </xf>
    <xf numFmtId="3" fontId="4" fillId="0" borderId="41" xfId="20" applyNumberFormat="1" applyFont="1" applyBorder="1" applyAlignment="1">
      <alignment vertical="center" wrapText="1"/>
      <protection/>
    </xf>
    <xf numFmtId="3" fontId="4" fillId="0" borderId="18" xfId="20" applyNumberFormat="1" applyFont="1" applyBorder="1" applyAlignment="1">
      <alignment vertical="center" wrapText="1"/>
      <protection/>
    </xf>
    <xf numFmtId="3" fontId="6" fillId="0" borderId="42" xfId="0" applyNumberFormat="1" applyFont="1" applyBorder="1" applyAlignment="1">
      <alignment vertical="center"/>
    </xf>
    <xf numFmtId="2" fontId="4" fillId="0" borderId="8" xfId="20" applyNumberFormat="1" applyFont="1" applyBorder="1" applyAlignment="1" applyProtection="1">
      <alignment horizontal="center" vertical="center"/>
      <protection locked="0"/>
    </xf>
    <xf numFmtId="2" fontId="4" fillId="0" borderId="20" xfId="20" applyNumberFormat="1" applyFont="1" applyBorder="1" applyAlignment="1" applyProtection="1">
      <alignment horizontal="center" vertical="center"/>
      <protection locked="0"/>
    </xf>
    <xf numFmtId="2" fontId="4" fillId="0" borderId="22" xfId="20" applyNumberFormat="1" applyFont="1" applyBorder="1" applyAlignment="1" applyProtection="1">
      <alignment horizontal="center" vertical="center"/>
      <protection locked="0"/>
    </xf>
    <xf numFmtId="3" fontId="6" fillId="0" borderId="45" xfId="0" applyNumberFormat="1" applyFont="1" applyBorder="1" applyAlignment="1">
      <alignment vertical="center"/>
    </xf>
    <xf numFmtId="1" fontId="3" fillId="0" borderId="7" xfId="20" applyNumberFormat="1" applyFont="1" applyBorder="1" applyAlignment="1">
      <alignment vertical="center"/>
      <protection/>
    </xf>
    <xf numFmtId="1" fontId="3" fillId="0" borderId="19" xfId="20" applyNumberFormat="1" applyFont="1" applyBorder="1" applyAlignment="1">
      <alignment vertical="center"/>
      <protection/>
    </xf>
    <xf numFmtId="1" fontId="3" fillId="0" borderId="46" xfId="20" applyNumberFormat="1" applyFont="1" applyBorder="1" applyAlignment="1">
      <alignment vertical="center"/>
      <protection/>
    </xf>
    <xf numFmtId="3" fontId="4" fillId="0" borderId="47" xfId="20" applyNumberFormat="1" applyFont="1" applyBorder="1" applyAlignment="1">
      <alignment horizontal="center" vertical="center" wrapText="1"/>
      <protection/>
    </xf>
    <xf numFmtId="3" fontId="4" fillId="0" borderId="48" xfId="20" applyNumberFormat="1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right" vertical="center"/>
    </xf>
    <xf numFmtId="1" fontId="3" fillId="0" borderId="49" xfId="20" applyNumberFormat="1" applyFont="1" applyBorder="1" applyAlignment="1" applyProtection="1">
      <alignment vertical="center" wrapText="1"/>
      <protection locked="0"/>
    </xf>
    <xf numFmtId="0" fontId="4" fillId="3" borderId="50" xfId="20" applyFont="1" applyFill="1" applyBorder="1" applyAlignment="1">
      <alignment vertical="center" wrapText="1"/>
      <protection/>
    </xf>
    <xf numFmtId="0" fontId="0" fillId="0" borderId="11" xfId="0" applyBorder="1"/>
    <xf numFmtId="2" fontId="4" fillId="0" borderId="15" xfId="20" applyNumberFormat="1" applyFont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3" fontId="4" fillId="0" borderId="16" xfId="20" applyNumberFormat="1" applyFont="1" applyBorder="1" applyAlignment="1">
      <alignment horizontal="center" vertical="center" wrapText="1"/>
      <protection/>
    </xf>
    <xf numFmtId="3" fontId="4" fillId="0" borderId="18" xfId="20" applyNumberFormat="1" applyFont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/>
    </xf>
    <xf numFmtId="3" fontId="6" fillId="0" borderId="51" xfId="20" applyNumberFormat="1" applyFont="1" applyBorder="1" applyAlignment="1">
      <alignment horizontal="center" vertical="center"/>
      <protection/>
    </xf>
    <xf numFmtId="3" fontId="6" fillId="0" borderId="52" xfId="20" applyNumberFormat="1" applyFont="1" applyBorder="1" applyAlignment="1">
      <alignment horizontal="center" vertical="center"/>
      <protection/>
    </xf>
    <xf numFmtId="3" fontId="6" fillId="0" borderId="53" xfId="20" applyNumberFormat="1" applyFont="1" applyBorder="1" applyAlignment="1">
      <alignment horizontal="center" vertical="center"/>
      <protection/>
    </xf>
    <xf numFmtId="3" fontId="6" fillId="0" borderId="0" xfId="20" applyNumberFormat="1" applyFont="1" applyAlignment="1">
      <alignment horizontal="center" vertical="center"/>
      <protection/>
    </xf>
    <xf numFmtId="3" fontId="6" fillId="0" borderId="54" xfId="20" applyNumberFormat="1" applyFont="1" applyBorder="1" applyAlignment="1">
      <alignment horizontal="center" vertical="center"/>
      <protection/>
    </xf>
    <xf numFmtId="3" fontId="6" fillId="0" borderId="55" xfId="20" applyNumberFormat="1" applyFont="1" applyBorder="1" applyAlignment="1">
      <alignment horizontal="center" vertical="center"/>
      <protection/>
    </xf>
    <xf numFmtId="1" fontId="5" fillId="2" borderId="50" xfId="20" applyNumberFormat="1" applyFont="1" applyFill="1" applyBorder="1" applyAlignment="1">
      <alignment horizontal="center" vertical="center" wrapText="1"/>
      <protection/>
    </xf>
    <xf numFmtId="1" fontId="5" fillId="2" borderId="56" xfId="20" applyNumberFormat="1" applyFont="1" applyFill="1" applyBorder="1" applyAlignment="1">
      <alignment horizontal="center" vertical="center" wrapText="1"/>
      <protection/>
    </xf>
    <xf numFmtId="0" fontId="5" fillId="2" borderId="29" xfId="20" applyFont="1" applyFill="1" applyBorder="1" applyAlignment="1" applyProtection="1">
      <alignment horizontal="center" vertical="center" wrapText="1"/>
      <protection locked="0"/>
    </xf>
    <xf numFmtId="0" fontId="5" fillId="2" borderId="57" xfId="20" applyFont="1" applyFill="1" applyBorder="1" applyAlignment="1" applyProtection="1">
      <alignment horizontal="center" vertical="center" wrapText="1"/>
      <protection locked="0"/>
    </xf>
    <xf numFmtId="0" fontId="5" fillId="2" borderId="58" xfId="20" applyFont="1" applyFill="1" applyBorder="1" applyAlignment="1" applyProtection="1">
      <alignment horizontal="center" vertical="center" wrapText="1"/>
      <protection locked="0"/>
    </xf>
    <xf numFmtId="0" fontId="5" fillId="2" borderId="59" xfId="20" applyFont="1" applyFill="1" applyBorder="1" applyAlignment="1" applyProtection="1">
      <alignment horizontal="center" vertical="center" wrapText="1"/>
      <protection locked="0"/>
    </xf>
    <xf numFmtId="0" fontId="5" fillId="2" borderId="60" xfId="20" applyFont="1" applyFill="1" applyBorder="1" applyAlignment="1" applyProtection="1">
      <alignment horizontal="center" vertical="center" wrapText="1"/>
      <protection locked="0"/>
    </xf>
    <xf numFmtId="2" fontId="6" fillId="2" borderId="60" xfId="20" applyNumberFormat="1" applyFont="1" applyFill="1" applyBorder="1" applyAlignment="1" applyProtection="1">
      <alignment horizontal="center" vertical="center" wrapText="1"/>
      <protection locked="0"/>
    </xf>
    <xf numFmtId="2" fontId="6" fillId="2" borderId="5" xfId="20" applyNumberFormat="1" applyFont="1" applyFill="1" applyBorder="1" applyAlignment="1" applyProtection="1">
      <alignment horizontal="center" vertical="center" wrapText="1"/>
      <protection locked="0"/>
    </xf>
    <xf numFmtId="2" fontId="5" fillId="2" borderId="59" xfId="20" applyNumberFormat="1" applyFont="1" applyFill="1" applyBorder="1" applyAlignment="1" applyProtection="1">
      <alignment horizontal="center" vertical="center" wrapText="1"/>
      <protection locked="0"/>
    </xf>
    <xf numFmtId="2" fontId="5" fillId="2" borderId="4" xfId="20" applyNumberFormat="1" applyFont="1" applyFill="1" applyBorder="1" applyAlignment="1" applyProtection="1">
      <alignment horizontal="center" vertical="center" wrapText="1"/>
      <protection locked="0"/>
    </xf>
    <xf numFmtId="2" fontId="4" fillId="3" borderId="23" xfId="20" applyNumberFormat="1" applyFont="1" applyFill="1" applyBorder="1" applyAlignment="1" applyProtection="1">
      <alignment horizontal="center" vertical="center"/>
      <protection locked="0"/>
    </xf>
    <xf numFmtId="2" fontId="4" fillId="3" borderId="27" xfId="20" applyNumberFormat="1" applyFont="1" applyFill="1" applyBorder="1" applyAlignment="1" applyProtection="1">
      <alignment horizontal="center" vertical="center"/>
      <protection locked="0"/>
    </xf>
    <xf numFmtId="3" fontId="4" fillId="3" borderId="23" xfId="20" applyNumberFormat="1" applyFont="1" applyFill="1" applyBorder="1" applyAlignment="1" applyProtection="1">
      <alignment horizontal="center" vertical="center"/>
      <protection locked="0"/>
    </xf>
    <xf numFmtId="3" fontId="4" fillId="3" borderId="27" xfId="20" applyNumberFormat="1" applyFont="1" applyFill="1" applyBorder="1" applyAlignment="1" applyProtection="1">
      <alignment horizontal="center" vertical="center"/>
      <protection locked="0"/>
    </xf>
    <xf numFmtId="2" fontId="4" fillId="3" borderId="25" xfId="20" applyNumberFormat="1" applyFont="1" applyFill="1" applyBorder="1" applyAlignment="1" applyProtection="1">
      <alignment horizontal="center" vertical="center"/>
      <protection locked="0"/>
    </xf>
    <xf numFmtId="2" fontId="4" fillId="3" borderId="28" xfId="20" applyNumberFormat="1" applyFont="1" applyFill="1" applyBorder="1" applyAlignment="1" applyProtection="1">
      <alignment horizontal="center" vertical="center"/>
      <protection locked="0"/>
    </xf>
    <xf numFmtId="3" fontId="4" fillId="3" borderId="25" xfId="20" applyNumberFormat="1" applyFont="1" applyFill="1" applyBorder="1" applyAlignment="1" applyProtection="1">
      <alignment horizontal="center" vertical="center"/>
      <protection locked="0"/>
    </xf>
    <xf numFmtId="3" fontId="4" fillId="3" borderId="28" xfId="20" applyNumberFormat="1" applyFont="1" applyFill="1" applyBorder="1" applyAlignment="1" applyProtection="1">
      <alignment horizontal="center" vertical="center"/>
      <protection locked="0"/>
    </xf>
    <xf numFmtId="3" fontId="6" fillId="0" borderId="51" xfId="0" applyNumberFormat="1" applyFont="1" applyBorder="1" applyAlignment="1">
      <alignment horizontal="center" vertical="center"/>
    </xf>
    <xf numFmtId="3" fontId="6" fillId="0" borderId="52" xfId="0" applyNumberFormat="1" applyFont="1" applyBorder="1" applyAlignment="1">
      <alignment horizontal="center" vertical="center"/>
    </xf>
    <xf numFmtId="3" fontId="6" fillId="0" borderId="61" xfId="0" applyNumberFormat="1" applyFont="1" applyBorder="1" applyAlignment="1">
      <alignment horizontal="center" vertical="center"/>
    </xf>
    <xf numFmtId="3" fontId="6" fillId="0" borderId="53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3" fontId="6" fillId="0" borderId="32" xfId="0" applyNumberFormat="1" applyFont="1" applyBorder="1" applyAlignment="1">
      <alignment horizontal="center" vertical="center"/>
    </xf>
    <xf numFmtId="3" fontId="6" fillId="0" borderId="54" xfId="0" applyNumberFormat="1" applyFont="1" applyBorder="1" applyAlignment="1">
      <alignment horizontal="center" vertical="center"/>
    </xf>
    <xf numFmtId="3" fontId="6" fillId="0" borderId="55" xfId="0" applyNumberFormat="1" applyFont="1" applyBorder="1" applyAlignment="1">
      <alignment horizontal="center" vertical="center"/>
    </xf>
    <xf numFmtId="3" fontId="6" fillId="0" borderId="62" xfId="0" applyNumberFormat="1" applyFont="1" applyBorder="1" applyAlignment="1">
      <alignment horizontal="center" vertical="center"/>
    </xf>
    <xf numFmtId="3" fontId="6" fillId="0" borderId="63" xfId="0" applyNumberFormat="1" applyFont="1" applyBorder="1" applyAlignment="1">
      <alignment horizontal="center" vertical="center"/>
    </xf>
    <xf numFmtId="3" fontId="6" fillId="0" borderId="64" xfId="0" applyNumberFormat="1" applyFont="1" applyBorder="1" applyAlignment="1">
      <alignment horizontal="center" vertical="center"/>
    </xf>
    <xf numFmtId="3" fontId="6" fillId="0" borderId="65" xfId="0" applyNumberFormat="1" applyFont="1" applyBorder="1" applyAlignment="1">
      <alignment horizontal="center" vertical="center"/>
    </xf>
    <xf numFmtId="3" fontId="6" fillId="0" borderId="66" xfId="0" applyNumberFormat="1" applyFont="1" applyBorder="1" applyAlignment="1">
      <alignment horizontal="center" vertical="center"/>
    </xf>
    <xf numFmtId="3" fontId="6" fillId="0" borderId="67" xfId="0" applyNumberFormat="1" applyFont="1" applyBorder="1" applyAlignment="1">
      <alignment horizontal="center" vertical="center"/>
    </xf>
    <xf numFmtId="3" fontId="6" fillId="0" borderId="22" xfId="0" applyNumberFormat="1" applyFont="1" applyBorder="1" applyAlignment="1">
      <alignment horizontal="center" vertical="center"/>
    </xf>
    <xf numFmtId="3" fontId="4" fillId="0" borderId="63" xfId="20" applyNumberFormat="1" applyFont="1" applyBorder="1" applyAlignment="1">
      <alignment horizontal="center" vertical="center" wrapText="1"/>
      <protection/>
    </xf>
    <xf numFmtId="3" fontId="4" fillId="0" borderId="64" xfId="20" applyNumberFormat="1" applyFont="1" applyBorder="1" applyAlignment="1">
      <alignment horizontal="center" vertical="center" wrapText="1"/>
      <protection/>
    </xf>
    <xf numFmtId="3" fontId="4" fillId="0" borderId="65" xfId="20" applyNumberFormat="1" applyFont="1" applyBorder="1" applyAlignment="1">
      <alignment horizontal="center" vertical="center" wrapText="1"/>
      <protection/>
    </xf>
    <xf numFmtId="3" fontId="4" fillId="0" borderId="66" xfId="20" applyNumberFormat="1" applyFont="1" applyBorder="1" applyAlignment="1">
      <alignment horizontal="center" vertical="center" wrapText="1"/>
      <protection/>
    </xf>
    <xf numFmtId="3" fontId="4" fillId="0" borderId="67" xfId="20" applyNumberFormat="1" applyFont="1" applyBorder="1" applyAlignment="1">
      <alignment horizontal="center" vertical="center" wrapText="1"/>
      <protection/>
    </xf>
    <xf numFmtId="3" fontId="4" fillId="0" borderId="22" xfId="20" applyNumberFormat="1" applyFont="1" applyBorder="1" applyAlignment="1">
      <alignment horizontal="center" vertical="center" wrapText="1"/>
      <protection/>
    </xf>
    <xf numFmtId="2" fontId="6" fillId="0" borderId="51" xfId="0" applyNumberFormat="1" applyFont="1" applyBorder="1" applyAlignment="1">
      <alignment horizontal="center" vertical="center"/>
    </xf>
    <xf numFmtId="2" fontId="6" fillId="0" borderId="52" xfId="0" applyNumberFormat="1" applyFont="1" applyBorder="1" applyAlignment="1">
      <alignment horizontal="center" vertical="center"/>
    </xf>
    <xf numFmtId="2" fontId="6" fillId="0" borderId="61" xfId="0" applyNumberFormat="1" applyFont="1" applyBorder="1" applyAlignment="1">
      <alignment horizontal="center" vertical="center"/>
    </xf>
    <xf numFmtId="2" fontId="6" fillId="0" borderId="53" xfId="0" applyNumberFormat="1" applyFont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6" fillId="0" borderId="32" xfId="0" applyNumberFormat="1" applyFont="1" applyBorder="1" applyAlignment="1">
      <alignment horizontal="center" vertical="center"/>
    </xf>
    <xf numFmtId="2" fontId="6" fillId="0" borderId="54" xfId="0" applyNumberFormat="1" applyFont="1" applyBorder="1" applyAlignment="1">
      <alignment horizontal="center" vertical="center"/>
    </xf>
    <xf numFmtId="2" fontId="6" fillId="0" borderId="55" xfId="0" applyNumberFormat="1" applyFont="1" applyBorder="1" applyAlignment="1">
      <alignment horizontal="center" vertical="center"/>
    </xf>
    <xf numFmtId="2" fontId="6" fillId="0" borderId="62" xfId="0" applyNumberFormat="1" applyFont="1" applyBorder="1" applyAlignment="1">
      <alignment horizontal="center" vertical="center"/>
    </xf>
    <xf numFmtId="4" fontId="6" fillId="0" borderId="63" xfId="0" applyNumberFormat="1" applyFont="1" applyBorder="1" applyAlignment="1">
      <alignment horizontal="center" vertical="center"/>
    </xf>
    <xf numFmtId="4" fontId="6" fillId="0" borderId="64" xfId="0" applyNumberFormat="1" applyFont="1" applyBorder="1" applyAlignment="1">
      <alignment horizontal="center" vertical="center"/>
    </xf>
    <xf numFmtId="4" fontId="6" fillId="0" borderId="65" xfId="0" applyNumberFormat="1" applyFont="1" applyBorder="1" applyAlignment="1">
      <alignment horizontal="center" vertical="center"/>
    </xf>
    <xf numFmtId="4" fontId="6" fillId="0" borderId="53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6" fillId="0" borderId="32" xfId="0" applyNumberFormat="1" applyFont="1" applyBorder="1" applyAlignment="1">
      <alignment horizontal="center" vertical="center"/>
    </xf>
    <xf numFmtId="4" fontId="6" fillId="0" borderId="54" xfId="0" applyNumberFormat="1" applyFont="1" applyBorder="1" applyAlignment="1">
      <alignment horizontal="center" vertical="center"/>
    </xf>
    <xf numFmtId="4" fontId="6" fillId="0" borderId="55" xfId="0" applyNumberFormat="1" applyFont="1" applyBorder="1" applyAlignment="1">
      <alignment horizontal="center" vertical="center"/>
    </xf>
    <xf numFmtId="4" fontId="6" fillId="0" borderId="62" xfId="0" applyNumberFormat="1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8"/>
  <sheetViews>
    <sheetView tabSelected="1" workbookViewId="0" topLeftCell="A1">
      <selection activeCell="F22" sqref="F22"/>
    </sheetView>
  </sheetViews>
  <sheetFormatPr defaultColWidth="9.140625" defaultRowHeight="15"/>
  <cols>
    <col min="1" max="1" width="4.421875" style="0" customWidth="1"/>
    <col min="2" max="2" width="63.8515625" style="0" customWidth="1"/>
    <col min="3" max="4" width="22.421875" style="0" customWidth="1"/>
    <col min="5" max="6" width="14.28125" style="0" customWidth="1"/>
    <col min="7" max="13" width="10.00390625" style="0" customWidth="1"/>
  </cols>
  <sheetData>
    <row r="1" spans="1:13" ht="15">
      <c r="A1" s="1"/>
      <c r="B1" s="1"/>
      <c r="C1" s="1"/>
      <c r="D1" s="1"/>
      <c r="E1" s="1"/>
      <c r="F1" s="1"/>
      <c r="G1" s="2"/>
      <c r="H1" s="2"/>
      <c r="I1" s="3"/>
      <c r="J1" s="3"/>
      <c r="K1" s="3"/>
      <c r="L1" s="1"/>
      <c r="M1" s="3"/>
    </row>
    <row r="2" spans="1:13" ht="15.75">
      <c r="A2" s="1"/>
      <c r="B2" s="4" t="s">
        <v>0</v>
      </c>
      <c r="C2" s="1"/>
      <c r="D2" s="1"/>
      <c r="E2" s="1"/>
      <c r="F2" s="1"/>
      <c r="G2" s="2"/>
      <c r="H2" s="2"/>
      <c r="I2" s="3"/>
      <c r="J2" s="3"/>
      <c r="K2" s="3"/>
      <c r="L2" s="1"/>
      <c r="M2" s="143"/>
    </row>
    <row r="3" spans="1:13" ht="15.75" thickBot="1">
      <c r="A3" s="1"/>
      <c r="B3" s="1"/>
      <c r="C3" s="1"/>
      <c r="D3" s="1"/>
      <c r="E3" s="1"/>
      <c r="F3" s="1"/>
      <c r="G3" s="2"/>
      <c r="H3" s="2"/>
      <c r="I3" s="3"/>
      <c r="J3" s="3"/>
      <c r="K3" s="3"/>
      <c r="L3" s="1"/>
      <c r="M3" s="3"/>
    </row>
    <row r="4" spans="1:14" ht="18" customHeight="1">
      <c r="A4" s="1"/>
      <c r="B4" s="158" t="s">
        <v>1</v>
      </c>
      <c r="C4" s="160" t="s">
        <v>2</v>
      </c>
      <c r="D4" s="161"/>
      <c r="E4" s="162" t="s">
        <v>3</v>
      </c>
      <c r="F4" s="163"/>
      <c r="G4" s="160" t="s">
        <v>4</v>
      </c>
      <c r="H4" s="164"/>
      <c r="I4" s="164"/>
      <c r="J4" s="165" t="s">
        <v>5</v>
      </c>
      <c r="K4" s="165" t="s">
        <v>6</v>
      </c>
      <c r="L4" s="165" t="s">
        <v>7</v>
      </c>
      <c r="M4" s="167" t="s">
        <v>8</v>
      </c>
      <c r="N4" s="1"/>
    </row>
    <row r="5" spans="1:14" ht="21.75" customHeight="1" thickBot="1">
      <c r="A5" s="1"/>
      <c r="B5" s="159"/>
      <c r="C5" s="5" t="s">
        <v>9</v>
      </c>
      <c r="D5" s="6" t="s">
        <v>10</v>
      </c>
      <c r="E5" s="7" t="s">
        <v>11</v>
      </c>
      <c r="F5" s="8" t="s">
        <v>12</v>
      </c>
      <c r="G5" s="9" t="s">
        <v>13</v>
      </c>
      <c r="H5" s="10" t="s">
        <v>14</v>
      </c>
      <c r="I5" s="10" t="s">
        <v>15</v>
      </c>
      <c r="J5" s="166"/>
      <c r="K5" s="166"/>
      <c r="L5" s="166"/>
      <c r="M5" s="168"/>
      <c r="N5" s="1"/>
    </row>
    <row r="6" spans="1:14" ht="15">
      <c r="A6" s="11"/>
      <c r="B6" s="12" t="s">
        <v>16</v>
      </c>
      <c r="C6" s="169"/>
      <c r="D6" s="170"/>
      <c r="E6" s="171"/>
      <c r="F6" s="172"/>
      <c r="G6" s="69"/>
      <c r="H6" s="70"/>
      <c r="I6" s="70"/>
      <c r="J6" s="70"/>
      <c r="K6" s="70"/>
      <c r="L6" s="75"/>
      <c r="M6" s="73"/>
      <c r="N6" s="11"/>
    </row>
    <row r="7" spans="1:14" ht="15">
      <c r="A7" s="1"/>
      <c r="B7" s="13" t="s">
        <v>17</v>
      </c>
      <c r="C7" s="14">
        <v>18.25</v>
      </c>
      <c r="D7" s="15">
        <v>35</v>
      </c>
      <c r="E7" s="16">
        <v>46762</v>
      </c>
      <c r="F7" s="17">
        <v>20977</v>
      </c>
      <c r="G7" s="18">
        <f>_xlfn.IFERROR(ROUND(E7*12/C7,0),0)</f>
        <v>30748</v>
      </c>
      <c r="H7" s="19">
        <f>_xlfn.IFERROR(ROUND(F7*12/D7,0),0)</f>
        <v>7192</v>
      </c>
      <c r="I7" s="19">
        <f>SUM(G7:H7)</f>
        <v>37940</v>
      </c>
      <c r="J7" s="19">
        <f>ROUND(I7*0.338,0)</f>
        <v>12824</v>
      </c>
      <c r="K7" s="19">
        <f>ROUND(I7*0.01,0)</f>
        <v>379</v>
      </c>
      <c r="L7" s="19">
        <v>350</v>
      </c>
      <c r="M7" s="17">
        <f>SUM(I7:L7)</f>
        <v>51493</v>
      </c>
      <c r="N7" s="1"/>
    </row>
    <row r="8" spans="1:14" ht="15.75" thickBot="1">
      <c r="A8" s="1"/>
      <c r="B8" s="144" t="s">
        <v>18</v>
      </c>
      <c r="C8" s="14">
        <v>45.63</v>
      </c>
      <c r="D8" s="15">
        <v>75</v>
      </c>
      <c r="E8" s="16">
        <v>46762</v>
      </c>
      <c r="F8" s="17">
        <v>20977</v>
      </c>
      <c r="G8" s="18">
        <f>_xlfn.IFERROR(ROUND(E8*12/C8,0),0)</f>
        <v>12298</v>
      </c>
      <c r="H8" s="19">
        <f>_xlfn.IFERROR(ROUND(F8*12/D8,0),0)</f>
        <v>3356</v>
      </c>
      <c r="I8" s="19">
        <f>SUM(G8:H8)</f>
        <v>15654</v>
      </c>
      <c r="J8" s="19">
        <f>ROUND(I8*0.338,0)</f>
        <v>5291</v>
      </c>
      <c r="K8" s="19">
        <f>ROUND(I8*0.01,0)</f>
        <v>157</v>
      </c>
      <c r="L8" s="19">
        <v>152</v>
      </c>
      <c r="M8" s="17">
        <f>SUM(I8:L8)</f>
        <v>21254</v>
      </c>
      <c r="N8" s="1"/>
    </row>
    <row r="9" spans="1:14" ht="15">
      <c r="A9" s="11"/>
      <c r="B9" s="145" t="s">
        <v>19</v>
      </c>
      <c r="C9" s="173"/>
      <c r="D9" s="174"/>
      <c r="E9" s="175"/>
      <c r="F9" s="176"/>
      <c r="G9" s="71"/>
      <c r="H9" s="72"/>
      <c r="I9" s="72"/>
      <c r="J9" s="72"/>
      <c r="K9" s="72"/>
      <c r="L9" s="79"/>
      <c r="M9" s="74"/>
      <c r="N9" s="11"/>
    </row>
    <row r="10" spans="1:14" ht="15">
      <c r="A10" s="11"/>
      <c r="B10" s="13" t="s">
        <v>91</v>
      </c>
      <c r="C10" s="134">
        <v>128</v>
      </c>
      <c r="D10" s="26">
        <v>230</v>
      </c>
      <c r="E10" s="27">
        <v>39180</v>
      </c>
      <c r="F10" s="28">
        <v>24402</v>
      </c>
      <c r="G10" s="152" t="s">
        <v>90</v>
      </c>
      <c r="H10" s="153"/>
      <c r="I10" s="153"/>
      <c r="J10" s="153"/>
      <c r="K10" s="153"/>
      <c r="L10" s="148">
        <v>11</v>
      </c>
      <c r="M10" s="146"/>
      <c r="N10" s="11"/>
    </row>
    <row r="11" spans="1:14" ht="15">
      <c r="A11" s="11"/>
      <c r="B11" s="13" t="s">
        <v>92</v>
      </c>
      <c r="C11" s="99" t="s">
        <v>101</v>
      </c>
      <c r="D11" s="26" t="s">
        <v>102</v>
      </c>
      <c r="E11" s="27">
        <v>39180</v>
      </c>
      <c r="F11" s="28">
        <v>24402</v>
      </c>
      <c r="G11" s="154"/>
      <c r="H11" s="155"/>
      <c r="I11" s="155"/>
      <c r="J11" s="155"/>
      <c r="K11" s="155"/>
      <c r="L11" s="148">
        <v>11</v>
      </c>
      <c r="M11" s="146"/>
      <c r="N11" s="11"/>
    </row>
    <row r="12" spans="1:14" ht="15">
      <c r="A12" s="11"/>
      <c r="B12" s="13" t="s">
        <v>93</v>
      </c>
      <c r="C12" s="134">
        <v>230</v>
      </c>
      <c r="D12" s="26">
        <v>290</v>
      </c>
      <c r="E12" s="27">
        <v>39180</v>
      </c>
      <c r="F12" s="28">
        <v>24402</v>
      </c>
      <c r="G12" s="154"/>
      <c r="H12" s="155"/>
      <c r="I12" s="155"/>
      <c r="J12" s="155"/>
      <c r="K12" s="155"/>
      <c r="L12" s="148">
        <v>11</v>
      </c>
      <c r="M12" s="146"/>
      <c r="N12" s="11"/>
    </row>
    <row r="13" spans="1:14" ht="15">
      <c r="A13" s="1"/>
      <c r="B13" s="60" t="s">
        <v>94</v>
      </c>
      <c r="C13" s="21">
        <v>51.45</v>
      </c>
      <c r="D13" s="22">
        <v>93.3</v>
      </c>
      <c r="E13" s="23">
        <v>39180</v>
      </c>
      <c r="F13" s="24">
        <v>24402</v>
      </c>
      <c r="G13" s="154"/>
      <c r="H13" s="155"/>
      <c r="I13" s="155"/>
      <c r="J13" s="155"/>
      <c r="K13" s="155"/>
      <c r="L13" s="148">
        <v>11</v>
      </c>
      <c r="M13" s="146"/>
      <c r="N13" s="1"/>
    </row>
    <row r="14" spans="1:14" ht="15">
      <c r="A14" s="1"/>
      <c r="B14" s="138" t="s">
        <v>95</v>
      </c>
      <c r="C14" s="21" t="s">
        <v>99</v>
      </c>
      <c r="D14" s="21" t="s">
        <v>100</v>
      </c>
      <c r="E14" s="23">
        <v>39180</v>
      </c>
      <c r="F14" s="24">
        <v>24402</v>
      </c>
      <c r="G14" s="154"/>
      <c r="H14" s="155"/>
      <c r="I14" s="155"/>
      <c r="J14" s="155"/>
      <c r="K14" s="155"/>
      <c r="L14" s="148">
        <v>11</v>
      </c>
      <c r="M14" s="146"/>
      <c r="N14" s="1"/>
    </row>
    <row r="15" spans="1:14" ht="15.75" thickBot="1">
      <c r="A15" s="1"/>
      <c r="B15" s="63" t="s">
        <v>96</v>
      </c>
      <c r="C15" s="64">
        <v>93.3</v>
      </c>
      <c r="D15" s="42">
        <v>120</v>
      </c>
      <c r="E15" s="65">
        <v>39180</v>
      </c>
      <c r="F15" s="43">
        <v>24402</v>
      </c>
      <c r="G15" s="156"/>
      <c r="H15" s="157"/>
      <c r="I15" s="157"/>
      <c r="J15" s="157"/>
      <c r="K15" s="157"/>
      <c r="L15" s="151">
        <v>11</v>
      </c>
      <c r="M15" s="147"/>
      <c r="N15" s="1"/>
    </row>
    <row r="16" spans="1:14" ht="15.75" thickTop="1">
      <c r="A16" s="1"/>
      <c r="B16" s="60" t="s">
        <v>89</v>
      </c>
      <c r="C16" s="61">
        <v>330</v>
      </c>
      <c r="D16" s="68">
        <v>2000</v>
      </c>
      <c r="E16" s="62">
        <v>39180</v>
      </c>
      <c r="F16" s="39">
        <v>24402</v>
      </c>
      <c r="G16" s="18">
        <f>_xlfn.IFERROR(ROUND(E16*12/C16,0),0)</f>
        <v>1425</v>
      </c>
      <c r="H16" s="19">
        <f>_xlfn.IFERROR(ROUND(F16*12/D16,0),0)</f>
        <v>146</v>
      </c>
      <c r="I16" s="19">
        <f>SUM(G16:H16)</f>
        <v>1571</v>
      </c>
      <c r="J16" s="19">
        <f>ROUND(I16*0.338,0)</f>
        <v>531</v>
      </c>
      <c r="K16" s="19">
        <f>ROUND(I16*0.01,0)</f>
        <v>16</v>
      </c>
      <c r="L16" s="149">
        <v>10</v>
      </c>
      <c r="M16" s="150">
        <f>SUM(I16:L16)</f>
        <v>2128</v>
      </c>
      <c r="N16" s="1"/>
    </row>
    <row r="17" spans="1:14" ht="15">
      <c r="A17" s="11"/>
      <c r="B17" s="20" t="s">
        <v>20</v>
      </c>
      <c r="C17" s="173"/>
      <c r="D17" s="174"/>
      <c r="E17" s="175"/>
      <c r="F17" s="176"/>
      <c r="G17" s="71"/>
      <c r="H17" s="72"/>
      <c r="I17" s="72"/>
      <c r="J17" s="72"/>
      <c r="K17" s="72"/>
      <c r="L17" s="79"/>
      <c r="M17" s="74"/>
      <c r="N17" s="11"/>
    </row>
    <row r="18" spans="1:14" ht="15">
      <c r="A18" s="11"/>
      <c r="B18" s="25" t="s">
        <v>21</v>
      </c>
      <c r="C18" s="134">
        <v>20</v>
      </c>
      <c r="D18" s="26">
        <v>950</v>
      </c>
      <c r="E18" s="27">
        <v>35280</v>
      </c>
      <c r="F18" s="28">
        <v>20678</v>
      </c>
      <c r="G18" s="177" t="s">
        <v>22</v>
      </c>
      <c r="H18" s="178"/>
      <c r="I18" s="178"/>
      <c r="J18" s="178"/>
      <c r="K18" s="179"/>
      <c r="L18" s="91">
        <v>15</v>
      </c>
      <c r="M18" s="133"/>
      <c r="N18" s="11"/>
    </row>
    <row r="19" spans="1:14" ht="15">
      <c r="A19" s="11"/>
      <c r="B19" s="25" t="s">
        <v>23</v>
      </c>
      <c r="C19" s="134" t="s">
        <v>103</v>
      </c>
      <c r="D19" s="26">
        <v>950</v>
      </c>
      <c r="E19" s="27">
        <v>35280</v>
      </c>
      <c r="F19" s="28">
        <v>20678</v>
      </c>
      <c r="G19" s="180"/>
      <c r="H19" s="181"/>
      <c r="I19" s="181"/>
      <c r="J19" s="181"/>
      <c r="K19" s="182"/>
      <c r="L19" s="91">
        <v>15</v>
      </c>
      <c r="M19" s="129"/>
      <c r="N19" s="11"/>
    </row>
    <row r="20" spans="1:14" ht="15.75" thickBot="1">
      <c r="A20" s="11"/>
      <c r="B20" s="41" t="s">
        <v>24</v>
      </c>
      <c r="C20" s="135">
        <v>76</v>
      </c>
      <c r="D20" s="31">
        <v>950</v>
      </c>
      <c r="E20" s="67">
        <v>35280</v>
      </c>
      <c r="F20" s="33">
        <v>20678</v>
      </c>
      <c r="G20" s="180"/>
      <c r="H20" s="181"/>
      <c r="I20" s="181"/>
      <c r="J20" s="181"/>
      <c r="K20" s="182"/>
      <c r="L20" s="92">
        <v>15</v>
      </c>
      <c r="M20" s="130"/>
      <c r="N20" s="11"/>
    </row>
    <row r="21" spans="1:14" ht="15.75" thickTop="1">
      <c r="A21" s="11"/>
      <c r="B21" s="38" t="s">
        <v>25</v>
      </c>
      <c r="C21" s="136">
        <v>167</v>
      </c>
      <c r="D21" s="68">
        <v>3800</v>
      </c>
      <c r="E21" s="66">
        <v>35280</v>
      </c>
      <c r="F21" s="36">
        <v>20678</v>
      </c>
      <c r="G21" s="180"/>
      <c r="H21" s="181"/>
      <c r="I21" s="181"/>
      <c r="J21" s="181"/>
      <c r="K21" s="182"/>
      <c r="L21" s="93">
        <v>15</v>
      </c>
      <c r="M21" s="137"/>
      <c r="N21" s="11"/>
    </row>
    <row r="22" spans="1:14" ht="15">
      <c r="A22" s="11"/>
      <c r="B22" s="25" t="s">
        <v>26</v>
      </c>
      <c r="C22" s="134" t="s">
        <v>27</v>
      </c>
      <c r="D22" s="68">
        <v>3800</v>
      </c>
      <c r="E22" s="27">
        <v>35280</v>
      </c>
      <c r="F22" s="28">
        <v>20678</v>
      </c>
      <c r="G22" s="180"/>
      <c r="H22" s="181"/>
      <c r="I22" s="181"/>
      <c r="J22" s="181"/>
      <c r="K22" s="182"/>
      <c r="L22" s="91">
        <v>15</v>
      </c>
      <c r="M22" s="127"/>
      <c r="N22" s="11"/>
    </row>
    <row r="23" spans="1:14" ht="15">
      <c r="A23" s="11"/>
      <c r="B23" s="25" t="s">
        <v>28</v>
      </c>
      <c r="C23" s="134">
        <v>633</v>
      </c>
      <c r="D23" s="68">
        <v>3800</v>
      </c>
      <c r="E23" s="27">
        <v>35280</v>
      </c>
      <c r="F23" s="28">
        <v>20678</v>
      </c>
      <c r="G23" s="189"/>
      <c r="H23" s="190"/>
      <c r="I23" s="190"/>
      <c r="J23" s="190"/>
      <c r="K23" s="191"/>
      <c r="L23" s="91">
        <v>15</v>
      </c>
      <c r="M23" s="128"/>
      <c r="N23" s="11"/>
    </row>
    <row r="24" spans="1:14" ht="15">
      <c r="A24" s="11"/>
      <c r="B24" s="20" t="s">
        <v>29</v>
      </c>
      <c r="C24" s="173"/>
      <c r="D24" s="174"/>
      <c r="E24" s="175"/>
      <c r="F24" s="176"/>
      <c r="G24" s="71"/>
      <c r="H24" s="72"/>
      <c r="I24" s="72"/>
      <c r="J24" s="72"/>
      <c r="K24" s="72"/>
      <c r="L24" s="79"/>
      <c r="M24" s="74"/>
      <c r="N24" s="11"/>
    </row>
    <row r="25" spans="1:14" ht="15">
      <c r="A25" s="11"/>
      <c r="B25" s="25" t="s">
        <v>30</v>
      </c>
      <c r="C25" s="134" t="s">
        <v>31</v>
      </c>
      <c r="D25" s="26">
        <v>475</v>
      </c>
      <c r="E25" s="29" t="s">
        <v>31</v>
      </c>
      <c r="F25" s="28">
        <v>20678</v>
      </c>
      <c r="G25" s="18" t="s">
        <v>31</v>
      </c>
      <c r="H25" s="19">
        <f>_xlfn.IFERROR(ROUND(F25*12/D25,0),0)</f>
        <v>522</v>
      </c>
      <c r="I25" s="19">
        <f>SUM(G25:H25)</f>
        <v>522</v>
      </c>
      <c r="J25" s="19">
        <f>ROUND(I25*0.338,0)</f>
        <v>176</v>
      </c>
      <c r="K25" s="19">
        <f>ROUND(I25*0.01,0)</f>
        <v>5</v>
      </c>
      <c r="L25" s="91">
        <v>23</v>
      </c>
      <c r="M25" s="17">
        <f>SUM(I25:L25)</f>
        <v>726</v>
      </c>
      <c r="N25" s="11"/>
    </row>
    <row r="26" spans="1:14" ht="15">
      <c r="A26" s="11"/>
      <c r="B26" s="20" t="s">
        <v>32</v>
      </c>
      <c r="C26" s="173"/>
      <c r="D26" s="174"/>
      <c r="E26" s="175"/>
      <c r="F26" s="176"/>
      <c r="G26" s="71"/>
      <c r="H26" s="72"/>
      <c r="I26" s="72"/>
      <c r="J26" s="72"/>
      <c r="K26" s="72"/>
      <c r="L26" s="79"/>
      <c r="M26" s="74"/>
      <c r="N26" s="11"/>
    </row>
    <row r="27" spans="1:14" ht="15" customHeight="1">
      <c r="A27" s="95"/>
      <c r="B27" s="98" t="s">
        <v>33</v>
      </c>
      <c r="C27" s="99" t="s">
        <v>31</v>
      </c>
      <c r="D27" s="26" t="s">
        <v>34</v>
      </c>
      <c r="E27" s="30" t="s">
        <v>31</v>
      </c>
      <c r="F27" s="28">
        <v>24304</v>
      </c>
      <c r="G27" s="198" t="s">
        <v>35</v>
      </c>
      <c r="H27" s="199"/>
      <c r="I27" s="199"/>
      <c r="J27" s="199"/>
      <c r="K27" s="200"/>
      <c r="L27" s="100">
        <v>45</v>
      </c>
      <c r="M27" s="121"/>
      <c r="N27" s="11"/>
    </row>
    <row r="28" spans="1:14" ht="15">
      <c r="A28" s="95"/>
      <c r="B28" s="98" t="s">
        <v>36</v>
      </c>
      <c r="C28" s="99" t="s">
        <v>31</v>
      </c>
      <c r="D28" s="26" t="s">
        <v>98</v>
      </c>
      <c r="E28" s="30" t="s">
        <v>31</v>
      </c>
      <c r="F28" s="28">
        <v>24304</v>
      </c>
      <c r="G28" s="201"/>
      <c r="H28" s="202"/>
      <c r="I28" s="202"/>
      <c r="J28" s="202"/>
      <c r="K28" s="203"/>
      <c r="L28" s="100">
        <v>45</v>
      </c>
      <c r="M28" s="122"/>
      <c r="N28" s="11"/>
    </row>
    <row r="29" spans="1:14" ht="15">
      <c r="A29" s="95"/>
      <c r="B29" s="98" t="s">
        <v>37</v>
      </c>
      <c r="C29" s="99" t="s">
        <v>31</v>
      </c>
      <c r="D29" s="26" t="s">
        <v>104</v>
      </c>
      <c r="E29" s="30" t="s">
        <v>31</v>
      </c>
      <c r="F29" s="28">
        <v>24304</v>
      </c>
      <c r="G29" s="201"/>
      <c r="H29" s="202"/>
      <c r="I29" s="202"/>
      <c r="J29" s="202"/>
      <c r="K29" s="203"/>
      <c r="L29" s="100">
        <v>45</v>
      </c>
      <c r="M29" s="122"/>
      <c r="N29" s="11"/>
    </row>
    <row r="30" spans="1:14" ht="15.75" thickBot="1">
      <c r="A30" s="95"/>
      <c r="B30" s="101" t="s">
        <v>38</v>
      </c>
      <c r="C30" s="102" t="s">
        <v>31</v>
      </c>
      <c r="D30" s="31">
        <v>42</v>
      </c>
      <c r="E30" s="32" t="s">
        <v>31</v>
      </c>
      <c r="F30" s="33">
        <v>24304</v>
      </c>
      <c r="G30" s="204"/>
      <c r="H30" s="205"/>
      <c r="I30" s="205"/>
      <c r="J30" s="205"/>
      <c r="K30" s="206"/>
      <c r="L30" s="103">
        <v>45</v>
      </c>
      <c r="M30" s="123"/>
      <c r="N30" s="11"/>
    </row>
    <row r="31" spans="1:14" ht="15.75" thickTop="1">
      <c r="A31" s="95"/>
      <c r="B31" s="104" t="s">
        <v>39</v>
      </c>
      <c r="C31" s="105" t="s">
        <v>31</v>
      </c>
      <c r="D31" s="34" t="s">
        <v>40</v>
      </c>
      <c r="E31" s="35" t="s">
        <v>31</v>
      </c>
      <c r="F31" s="36">
        <v>24304</v>
      </c>
      <c r="G31" s="207" t="s">
        <v>41</v>
      </c>
      <c r="H31" s="208"/>
      <c r="I31" s="208"/>
      <c r="J31" s="208"/>
      <c r="K31" s="209"/>
      <c r="L31" s="106">
        <v>45</v>
      </c>
      <c r="M31" s="124"/>
      <c r="N31" s="11"/>
    </row>
    <row r="32" spans="1:14" ht="15">
      <c r="A32" s="95"/>
      <c r="B32" s="98" t="s">
        <v>42</v>
      </c>
      <c r="C32" s="99" t="s">
        <v>31</v>
      </c>
      <c r="D32" s="26" t="s">
        <v>97</v>
      </c>
      <c r="E32" s="30" t="s">
        <v>31</v>
      </c>
      <c r="F32" s="28">
        <v>24304</v>
      </c>
      <c r="G32" s="210"/>
      <c r="H32" s="211"/>
      <c r="I32" s="211"/>
      <c r="J32" s="211"/>
      <c r="K32" s="212"/>
      <c r="L32" s="100">
        <v>45</v>
      </c>
      <c r="M32" s="125"/>
      <c r="N32" s="11"/>
    </row>
    <row r="33" spans="1:14" ht="15">
      <c r="A33" s="95"/>
      <c r="B33" s="98" t="s">
        <v>43</v>
      </c>
      <c r="C33" s="99" t="s">
        <v>31</v>
      </c>
      <c r="D33" s="26" t="s">
        <v>105</v>
      </c>
      <c r="E33" s="30" t="s">
        <v>31</v>
      </c>
      <c r="F33" s="28">
        <v>24304</v>
      </c>
      <c r="G33" s="210"/>
      <c r="H33" s="211"/>
      <c r="I33" s="211"/>
      <c r="J33" s="211"/>
      <c r="K33" s="212"/>
      <c r="L33" s="100">
        <v>45</v>
      </c>
      <c r="M33" s="125"/>
      <c r="N33" s="11"/>
    </row>
    <row r="34" spans="1:14" ht="15">
      <c r="A34" s="95"/>
      <c r="B34" s="98" t="s">
        <v>44</v>
      </c>
      <c r="C34" s="99" t="s">
        <v>31</v>
      </c>
      <c r="D34" s="26" t="s">
        <v>106</v>
      </c>
      <c r="E34" s="30" t="s">
        <v>31</v>
      </c>
      <c r="F34" s="28">
        <v>24304</v>
      </c>
      <c r="G34" s="210"/>
      <c r="H34" s="211"/>
      <c r="I34" s="211"/>
      <c r="J34" s="211"/>
      <c r="K34" s="212"/>
      <c r="L34" s="100">
        <v>45</v>
      </c>
      <c r="M34" s="125"/>
      <c r="N34" s="11"/>
    </row>
    <row r="35" spans="1:14" ht="15.75" thickTop="1">
      <c r="A35" s="95"/>
      <c r="B35" s="101" t="s">
        <v>45</v>
      </c>
      <c r="C35" s="102" t="s">
        <v>31</v>
      </c>
      <c r="D35" s="31">
        <v>71</v>
      </c>
      <c r="E35" s="32" t="s">
        <v>31</v>
      </c>
      <c r="F35" s="33">
        <v>24304</v>
      </c>
      <c r="G35" s="213"/>
      <c r="H35" s="214"/>
      <c r="I35" s="214"/>
      <c r="J35" s="214"/>
      <c r="K35" s="215"/>
      <c r="L35" s="103">
        <v>45</v>
      </c>
      <c r="M35" s="126"/>
      <c r="N35" s="11"/>
    </row>
    <row r="36" spans="1:14" ht="15.75" thickTop="1">
      <c r="A36" s="96"/>
      <c r="B36" s="104" t="s">
        <v>46</v>
      </c>
      <c r="C36" s="105" t="s">
        <v>31</v>
      </c>
      <c r="D36" s="107" t="s">
        <v>47</v>
      </c>
      <c r="E36" s="35" t="s">
        <v>31</v>
      </c>
      <c r="F36" s="36">
        <v>24304</v>
      </c>
      <c r="G36" s="186" t="s">
        <v>48</v>
      </c>
      <c r="H36" s="187"/>
      <c r="I36" s="187"/>
      <c r="J36" s="187"/>
      <c r="K36" s="188"/>
      <c r="L36" s="106">
        <v>45</v>
      </c>
      <c r="M36" s="127"/>
      <c r="N36" s="37"/>
    </row>
    <row r="37" spans="1:14" ht="15">
      <c r="A37" s="96"/>
      <c r="B37" s="98" t="s">
        <v>49</v>
      </c>
      <c r="C37" s="99" t="s">
        <v>31</v>
      </c>
      <c r="D37" s="26" t="s">
        <v>50</v>
      </c>
      <c r="E37" s="30" t="s">
        <v>31</v>
      </c>
      <c r="F37" s="28">
        <v>24304</v>
      </c>
      <c r="G37" s="180"/>
      <c r="H37" s="181"/>
      <c r="I37" s="181"/>
      <c r="J37" s="181"/>
      <c r="K37" s="182"/>
      <c r="L37" s="100">
        <v>45</v>
      </c>
      <c r="M37" s="129"/>
      <c r="N37" s="37"/>
    </row>
    <row r="38" spans="1:14" ht="15">
      <c r="A38" s="96"/>
      <c r="B38" s="98" t="s">
        <v>51</v>
      </c>
      <c r="C38" s="99" t="s">
        <v>31</v>
      </c>
      <c r="D38" s="26" t="s">
        <v>52</v>
      </c>
      <c r="E38" s="30" t="s">
        <v>31</v>
      </c>
      <c r="F38" s="28">
        <v>24304</v>
      </c>
      <c r="G38" s="180"/>
      <c r="H38" s="181"/>
      <c r="I38" s="181"/>
      <c r="J38" s="181"/>
      <c r="K38" s="182"/>
      <c r="L38" s="100">
        <v>45</v>
      </c>
      <c r="M38" s="129"/>
      <c r="N38" s="37"/>
    </row>
    <row r="39" spans="1:14" ht="15.75" thickBot="1">
      <c r="A39" s="96"/>
      <c r="B39" s="101" t="s">
        <v>53</v>
      </c>
      <c r="C39" s="102" t="s">
        <v>31</v>
      </c>
      <c r="D39" s="31">
        <v>91.67</v>
      </c>
      <c r="E39" s="32" t="s">
        <v>31</v>
      </c>
      <c r="F39" s="33">
        <v>24304</v>
      </c>
      <c r="G39" s="183"/>
      <c r="H39" s="184"/>
      <c r="I39" s="184"/>
      <c r="J39" s="184"/>
      <c r="K39" s="185"/>
      <c r="L39" s="103">
        <v>45</v>
      </c>
      <c r="M39" s="130"/>
      <c r="N39" s="37"/>
    </row>
    <row r="40" spans="1:14" ht="15.75" customHeight="1" thickTop="1">
      <c r="A40" s="97"/>
      <c r="B40" s="108" t="s">
        <v>54</v>
      </c>
      <c r="C40" s="105" t="s">
        <v>31</v>
      </c>
      <c r="D40" s="34">
        <v>27.84</v>
      </c>
      <c r="E40" s="35" t="s">
        <v>31</v>
      </c>
      <c r="F40" s="39">
        <v>24304</v>
      </c>
      <c r="G40" s="109">
        <f aca="true" t="shared" si="0" ref="G40:H45">_xlfn.IFERROR(ROUND(E40*12/C40,0),0)</f>
        <v>0</v>
      </c>
      <c r="H40" s="110">
        <f t="shared" si="0"/>
        <v>10476</v>
      </c>
      <c r="I40" s="110">
        <f aca="true" t="shared" si="1" ref="I40:I45">SUM(G40:H40)</f>
        <v>10476</v>
      </c>
      <c r="J40" s="110">
        <f aca="true" t="shared" si="2" ref="J40:J45">ROUND(I40*0.338,0)</f>
        <v>3541</v>
      </c>
      <c r="K40" s="110">
        <f>ROUND(I40*0.01,0)</f>
        <v>105</v>
      </c>
      <c r="L40" s="94">
        <v>36</v>
      </c>
      <c r="M40" s="76">
        <f aca="true" t="shared" si="3" ref="M40:M45">SUM(I40:L40)</f>
        <v>14158</v>
      </c>
      <c r="N40" s="1"/>
    </row>
    <row r="41" spans="1:14" ht="15.75" customHeight="1">
      <c r="A41" s="97"/>
      <c r="B41" s="111" t="s">
        <v>55</v>
      </c>
      <c r="C41" s="99" t="s">
        <v>31</v>
      </c>
      <c r="D41" s="22">
        <v>41.55</v>
      </c>
      <c r="E41" s="30" t="s">
        <v>31</v>
      </c>
      <c r="F41" s="24">
        <v>24304</v>
      </c>
      <c r="G41" s="18">
        <f t="shared" si="0"/>
        <v>0</v>
      </c>
      <c r="H41" s="19">
        <f t="shared" si="0"/>
        <v>7019</v>
      </c>
      <c r="I41" s="19">
        <f t="shared" si="1"/>
        <v>7019</v>
      </c>
      <c r="J41" s="19">
        <f t="shared" si="2"/>
        <v>2372</v>
      </c>
      <c r="K41" s="19">
        <f>ROUND(I41*0.01,0)</f>
        <v>70</v>
      </c>
      <c r="L41" s="40">
        <v>24</v>
      </c>
      <c r="M41" s="77">
        <f t="shared" si="3"/>
        <v>9485</v>
      </c>
      <c r="N41" s="1"/>
    </row>
    <row r="42" spans="1:14" ht="15.75" customHeight="1" thickBot="1">
      <c r="A42" s="97"/>
      <c r="B42" s="112" t="s">
        <v>56</v>
      </c>
      <c r="C42" s="102" t="s">
        <v>31</v>
      </c>
      <c r="D42" s="42">
        <v>84.36</v>
      </c>
      <c r="E42" s="32" t="s">
        <v>31</v>
      </c>
      <c r="F42" s="43">
        <v>24304</v>
      </c>
      <c r="G42" s="44">
        <f t="shared" si="0"/>
        <v>0</v>
      </c>
      <c r="H42" s="45">
        <f t="shared" si="0"/>
        <v>3457</v>
      </c>
      <c r="I42" s="45">
        <f t="shared" si="1"/>
        <v>3457</v>
      </c>
      <c r="J42" s="45">
        <f t="shared" si="2"/>
        <v>1168</v>
      </c>
      <c r="K42" s="45">
        <f>ROUND(I42*0.01,0)</f>
        <v>35</v>
      </c>
      <c r="L42" s="46">
        <v>12</v>
      </c>
      <c r="M42" s="78">
        <f t="shared" si="3"/>
        <v>4672</v>
      </c>
      <c r="N42" s="1"/>
    </row>
    <row r="43" spans="1:14" ht="15.75" customHeight="1" thickTop="1">
      <c r="A43" s="97"/>
      <c r="B43" s="108" t="s">
        <v>57</v>
      </c>
      <c r="C43" s="105" t="s">
        <v>31</v>
      </c>
      <c r="D43" s="34">
        <v>42.2</v>
      </c>
      <c r="E43" s="35" t="s">
        <v>31</v>
      </c>
      <c r="F43" s="39">
        <v>24304</v>
      </c>
      <c r="G43" s="109">
        <f t="shared" si="0"/>
        <v>0</v>
      </c>
      <c r="H43" s="110">
        <f t="shared" si="0"/>
        <v>6911</v>
      </c>
      <c r="I43" s="110">
        <f t="shared" si="1"/>
        <v>6911</v>
      </c>
      <c r="J43" s="110">
        <f t="shared" si="2"/>
        <v>2336</v>
      </c>
      <c r="K43" s="110">
        <f>ROUND(I43*0.01,0)</f>
        <v>69</v>
      </c>
      <c r="L43" s="94">
        <v>36</v>
      </c>
      <c r="M43" s="76">
        <f t="shared" si="3"/>
        <v>9352</v>
      </c>
      <c r="N43" s="1"/>
    </row>
    <row r="44" spans="1:14" ht="15.75" customHeight="1">
      <c r="A44" s="97"/>
      <c r="B44" s="111" t="s">
        <v>58</v>
      </c>
      <c r="C44" s="99" t="s">
        <v>31</v>
      </c>
      <c r="D44" s="22">
        <v>62.99</v>
      </c>
      <c r="E44" s="30" t="s">
        <v>31</v>
      </c>
      <c r="F44" s="24">
        <v>24304</v>
      </c>
      <c r="G44" s="18">
        <f t="shared" si="0"/>
        <v>0</v>
      </c>
      <c r="H44" s="19">
        <f t="shared" si="0"/>
        <v>4630</v>
      </c>
      <c r="I44" s="19">
        <f t="shared" si="1"/>
        <v>4630</v>
      </c>
      <c r="J44" s="19">
        <f t="shared" si="2"/>
        <v>1565</v>
      </c>
      <c r="K44" s="19">
        <f>ROUND(I44*0.01,0)</f>
        <v>46</v>
      </c>
      <c r="L44" s="40">
        <v>24</v>
      </c>
      <c r="M44" s="77">
        <f t="shared" si="3"/>
        <v>6265</v>
      </c>
      <c r="N44" s="1"/>
    </row>
    <row r="45" spans="1:14" ht="15.75" customHeight="1" thickBot="1">
      <c r="A45" s="97"/>
      <c r="B45" s="112" t="s">
        <v>59</v>
      </c>
      <c r="C45" s="102" t="s">
        <v>31</v>
      </c>
      <c r="D45" s="42">
        <v>127.88</v>
      </c>
      <c r="E45" s="32" t="s">
        <v>31</v>
      </c>
      <c r="F45" s="43">
        <v>24304</v>
      </c>
      <c r="G45" s="44">
        <f t="shared" si="0"/>
        <v>0</v>
      </c>
      <c r="H45" s="45">
        <f t="shared" si="0"/>
        <v>2281</v>
      </c>
      <c r="I45" s="45">
        <f t="shared" si="1"/>
        <v>2281</v>
      </c>
      <c r="J45" s="45">
        <f t="shared" si="2"/>
        <v>771</v>
      </c>
      <c r="K45" s="45">
        <f>ROUND(I45*0.01,0)</f>
        <v>23</v>
      </c>
      <c r="L45" s="46">
        <v>12</v>
      </c>
      <c r="M45" s="78">
        <f t="shared" si="3"/>
        <v>3087</v>
      </c>
      <c r="N45" s="1"/>
    </row>
    <row r="46" spans="1:14" ht="15.75" customHeight="1" thickTop="1">
      <c r="A46" s="97"/>
      <c r="B46" s="113" t="s">
        <v>60</v>
      </c>
      <c r="C46" s="114" t="s">
        <v>31</v>
      </c>
      <c r="D46" s="107" t="s">
        <v>61</v>
      </c>
      <c r="E46" s="47" t="s">
        <v>31</v>
      </c>
      <c r="F46" s="36">
        <v>24304</v>
      </c>
      <c r="G46" s="192" t="s">
        <v>31</v>
      </c>
      <c r="H46" s="193"/>
      <c r="I46" s="193"/>
      <c r="J46" s="193"/>
      <c r="K46" s="194"/>
      <c r="L46" s="110">
        <v>15</v>
      </c>
      <c r="M46" s="131"/>
      <c r="N46" s="1"/>
    </row>
    <row r="47" spans="1:14" ht="15.75" customHeight="1">
      <c r="A47" s="97"/>
      <c r="B47" s="115" t="s">
        <v>62</v>
      </c>
      <c r="C47" s="116" t="s">
        <v>31</v>
      </c>
      <c r="D47" s="26" t="s">
        <v>63</v>
      </c>
      <c r="E47" s="48" t="s">
        <v>31</v>
      </c>
      <c r="F47" s="28">
        <v>24304</v>
      </c>
      <c r="G47" s="195"/>
      <c r="H47" s="196"/>
      <c r="I47" s="196"/>
      <c r="J47" s="196"/>
      <c r="K47" s="197"/>
      <c r="L47" s="19">
        <v>30</v>
      </c>
      <c r="M47" s="132"/>
      <c r="N47" s="1"/>
    </row>
    <row r="48" spans="1:14" ht="15.75" customHeight="1">
      <c r="A48" s="11"/>
      <c r="B48" s="20" t="s">
        <v>64</v>
      </c>
      <c r="C48" s="173"/>
      <c r="D48" s="174"/>
      <c r="E48" s="175"/>
      <c r="F48" s="176"/>
      <c r="G48" s="71"/>
      <c r="H48" s="72"/>
      <c r="I48" s="72"/>
      <c r="J48" s="72"/>
      <c r="K48" s="72"/>
      <c r="L48" s="79"/>
      <c r="M48" s="74"/>
      <c r="N48" s="11"/>
    </row>
    <row r="49" spans="1:14" ht="15.75" customHeight="1">
      <c r="A49" s="80"/>
      <c r="B49" s="25" t="s">
        <v>65</v>
      </c>
      <c r="C49" s="49">
        <v>10.2</v>
      </c>
      <c r="D49" s="50">
        <v>28.5</v>
      </c>
      <c r="E49" s="51">
        <v>36907</v>
      </c>
      <c r="F49" s="52">
        <v>21018</v>
      </c>
      <c r="G49" s="177" t="s">
        <v>66</v>
      </c>
      <c r="H49" s="178"/>
      <c r="I49" s="178"/>
      <c r="J49" s="178"/>
      <c r="K49" s="179"/>
      <c r="L49" s="91">
        <v>230</v>
      </c>
      <c r="M49" s="133"/>
      <c r="N49" s="1"/>
    </row>
    <row r="50" spans="1:14" ht="15.75" customHeight="1">
      <c r="A50" s="80"/>
      <c r="B50" s="25" t="s">
        <v>67</v>
      </c>
      <c r="C50" s="49" t="s">
        <v>68</v>
      </c>
      <c r="D50" s="50">
        <v>28.5</v>
      </c>
      <c r="E50" s="51">
        <v>36907</v>
      </c>
      <c r="F50" s="52">
        <v>21018</v>
      </c>
      <c r="G50" s="180"/>
      <c r="H50" s="181"/>
      <c r="I50" s="181"/>
      <c r="J50" s="181"/>
      <c r="K50" s="182"/>
      <c r="L50" s="91">
        <v>230</v>
      </c>
      <c r="M50" s="129"/>
      <c r="N50" s="1"/>
    </row>
    <row r="51" spans="1:14" ht="15.75" customHeight="1">
      <c r="A51" s="80"/>
      <c r="B51" s="25" t="s">
        <v>69</v>
      </c>
      <c r="C51" s="49" t="s">
        <v>70</v>
      </c>
      <c r="D51" s="50">
        <v>28.5</v>
      </c>
      <c r="E51" s="51">
        <v>36907</v>
      </c>
      <c r="F51" s="52">
        <v>21018</v>
      </c>
      <c r="G51" s="180"/>
      <c r="H51" s="181"/>
      <c r="I51" s="181"/>
      <c r="J51" s="181"/>
      <c r="K51" s="182"/>
      <c r="L51" s="91">
        <v>230</v>
      </c>
      <c r="M51" s="129"/>
      <c r="N51" s="1"/>
    </row>
    <row r="52" spans="1:14" ht="15.75" customHeight="1" thickBot="1">
      <c r="A52" s="80"/>
      <c r="B52" s="41" t="s">
        <v>71</v>
      </c>
      <c r="C52" s="117">
        <v>19.74</v>
      </c>
      <c r="D52" s="118">
        <v>28.5</v>
      </c>
      <c r="E52" s="53">
        <v>36907</v>
      </c>
      <c r="F52" s="54">
        <v>21018</v>
      </c>
      <c r="G52" s="183"/>
      <c r="H52" s="184"/>
      <c r="I52" s="184"/>
      <c r="J52" s="184"/>
      <c r="K52" s="185"/>
      <c r="L52" s="92">
        <v>230</v>
      </c>
      <c r="M52" s="130"/>
      <c r="N52" s="1"/>
    </row>
    <row r="53" spans="1:14" ht="15.75" customHeight="1" thickTop="1">
      <c r="A53" s="80"/>
      <c r="B53" s="38" t="s">
        <v>72</v>
      </c>
      <c r="C53" s="119">
        <v>13.95</v>
      </c>
      <c r="D53" s="120">
        <v>31.28</v>
      </c>
      <c r="E53" s="55">
        <v>36907</v>
      </c>
      <c r="F53" s="56">
        <v>21018</v>
      </c>
      <c r="G53" s="186" t="s">
        <v>73</v>
      </c>
      <c r="H53" s="187"/>
      <c r="I53" s="187"/>
      <c r="J53" s="187"/>
      <c r="K53" s="188"/>
      <c r="L53" s="93">
        <v>230</v>
      </c>
      <c r="M53" s="127"/>
      <c r="N53" s="1"/>
    </row>
    <row r="54" spans="1:14" ht="15.75" customHeight="1">
      <c r="A54" s="80"/>
      <c r="B54" s="25" t="s">
        <v>74</v>
      </c>
      <c r="C54" s="49" t="s">
        <v>75</v>
      </c>
      <c r="D54" s="50">
        <v>31.28</v>
      </c>
      <c r="E54" s="51">
        <v>36907</v>
      </c>
      <c r="F54" s="52">
        <v>21018</v>
      </c>
      <c r="G54" s="180"/>
      <c r="H54" s="181"/>
      <c r="I54" s="181"/>
      <c r="J54" s="181"/>
      <c r="K54" s="182"/>
      <c r="L54" s="91">
        <v>230</v>
      </c>
      <c r="M54" s="129"/>
      <c r="N54" s="1"/>
    </row>
    <row r="55" spans="1:14" ht="15.75" customHeight="1">
      <c r="A55" s="80"/>
      <c r="B55" s="25" t="s">
        <v>76</v>
      </c>
      <c r="C55" s="49">
        <v>22.99</v>
      </c>
      <c r="D55" s="50">
        <v>31.28</v>
      </c>
      <c r="E55" s="51">
        <v>36907</v>
      </c>
      <c r="F55" s="52">
        <v>21018</v>
      </c>
      <c r="G55" s="189"/>
      <c r="H55" s="190"/>
      <c r="I55" s="190"/>
      <c r="J55" s="190"/>
      <c r="K55" s="191"/>
      <c r="L55" s="91">
        <v>230</v>
      </c>
      <c r="M55" s="128"/>
      <c r="N55" s="1"/>
    </row>
    <row r="56" spans="1:14" ht="15.75" customHeight="1">
      <c r="A56" s="11"/>
      <c r="B56" s="20" t="s">
        <v>77</v>
      </c>
      <c r="C56" s="173"/>
      <c r="D56" s="174"/>
      <c r="E56" s="175"/>
      <c r="F56" s="176"/>
      <c r="G56" s="71"/>
      <c r="H56" s="72"/>
      <c r="I56" s="72"/>
      <c r="J56" s="72"/>
      <c r="K56" s="72"/>
      <c r="L56" s="79"/>
      <c r="M56" s="74"/>
      <c r="N56" s="11"/>
    </row>
    <row r="57" spans="1:14" ht="15.75" customHeight="1">
      <c r="A57" s="1"/>
      <c r="B57" s="13" t="s">
        <v>78</v>
      </c>
      <c r="C57" s="14">
        <v>4.97</v>
      </c>
      <c r="D57" s="15">
        <v>10</v>
      </c>
      <c r="E57" s="16">
        <v>38722</v>
      </c>
      <c r="F57" s="17">
        <v>26429</v>
      </c>
      <c r="G57" s="18">
        <f>_xlfn.IFERROR(ROUND(E57*12/C57,0),0)</f>
        <v>93494</v>
      </c>
      <c r="H57" s="19">
        <f>_xlfn.IFERROR(ROUND(F57*12/D57,0),0)</f>
        <v>31715</v>
      </c>
      <c r="I57" s="19">
        <f>SUM(G57:H57)</f>
        <v>125209</v>
      </c>
      <c r="J57" s="19">
        <f>ROUND(I57*0.338,0)</f>
        <v>42321</v>
      </c>
      <c r="K57" s="19">
        <f>ROUND(I57*0.01,0)</f>
        <v>1252</v>
      </c>
      <c r="L57" s="19">
        <v>570</v>
      </c>
      <c r="M57" s="77">
        <f>SUM(I57:L57)</f>
        <v>169352</v>
      </c>
      <c r="N57" s="1"/>
    </row>
    <row r="58" spans="1:14" ht="15.75" customHeight="1">
      <c r="A58" s="1"/>
      <c r="B58" s="13" t="s">
        <v>79</v>
      </c>
      <c r="C58" s="49">
        <v>7.18</v>
      </c>
      <c r="D58" s="50">
        <v>10.95</v>
      </c>
      <c r="E58" s="16">
        <v>38722</v>
      </c>
      <c r="F58" s="17">
        <v>26429</v>
      </c>
      <c r="G58" s="18">
        <f>_xlfn.IFERROR(ROUND(E58*12/C58,0),0)</f>
        <v>64716</v>
      </c>
      <c r="H58" s="19">
        <f>_xlfn.IFERROR(ROUND(F58*12/D58,0),0)</f>
        <v>28963</v>
      </c>
      <c r="I58" s="19">
        <f>SUM(G58:H58)</f>
        <v>93679</v>
      </c>
      <c r="J58" s="19">
        <f>ROUND(I58*0.338,0)</f>
        <v>31664</v>
      </c>
      <c r="K58" s="19">
        <f>ROUND(I58*0.01,0)</f>
        <v>937</v>
      </c>
      <c r="L58" s="57">
        <v>570</v>
      </c>
      <c r="M58" s="77">
        <f>SUM(I58:L58)</f>
        <v>126850</v>
      </c>
      <c r="N58" s="1"/>
    </row>
    <row r="59" spans="1:14" ht="15.75" customHeight="1">
      <c r="A59" s="11"/>
      <c r="B59" s="20" t="s">
        <v>80</v>
      </c>
      <c r="C59" s="173"/>
      <c r="D59" s="174"/>
      <c r="E59" s="175"/>
      <c r="F59" s="176"/>
      <c r="G59" s="71"/>
      <c r="H59" s="72"/>
      <c r="I59" s="72"/>
      <c r="J59" s="72"/>
      <c r="K59" s="72"/>
      <c r="L59" s="79"/>
      <c r="M59" s="74"/>
      <c r="N59" s="11"/>
    </row>
    <row r="60" spans="1:14" ht="15.75" customHeight="1">
      <c r="A60" s="1"/>
      <c r="B60" s="25" t="s">
        <v>81</v>
      </c>
      <c r="C60" s="21">
        <v>185</v>
      </c>
      <c r="D60" s="22">
        <v>450</v>
      </c>
      <c r="E60" s="23">
        <v>47393</v>
      </c>
      <c r="F60" s="24">
        <v>30821</v>
      </c>
      <c r="G60" s="18">
        <f>_xlfn.IFERROR(ROUND(E60*12/C60,0),0)</f>
        <v>3074</v>
      </c>
      <c r="H60" s="19">
        <f>_xlfn.IFERROR(ROUND(F60*12/D60,0),0)</f>
        <v>822</v>
      </c>
      <c r="I60" s="19">
        <f>SUM(G60:H60)</f>
        <v>3896</v>
      </c>
      <c r="J60" s="19">
        <f>ROUND(I60*0.338,0)</f>
        <v>1317</v>
      </c>
      <c r="K60" s="19">
        <f>ROUND(I60*0.01,0)</f>
        <v>39</v>
      </c>
      <c r="L60" s="40">
        <v>60</v>
      </c>
      <c r="M60" s="77">
        <f>SUM(I60:L60)</f>
        <v>5312</v>
      </c>
      <c r="N60" s="1"/>
    </row>
    <row r="61" spans="1:14" ht="15.75" customHeight="1">
      <c r="A61" s="11"/>
      <c r="B61" s="25" t="s">
        <v>82</v>
      </c>
      <c r="C61" s="21">
        <v>185</v>
      </c>
      <c r="D61" s="22">
        <v>850</v>
      </c>
      <c r="E61" s="23">
        <v>47393</v>
      </c>
      <c r="F61" s="24">
        <v>30821</v>
      </c>
      <c r="G61" s="18">
        <f>_xlfn.IFERROR(ROUND(E61*12/C61,0),0)</f>
        <v>3074</v>
      </c>
      <c r="H61" s="19">
        <f>_xlfn.IFERROR(ROUND(F61*12/D61,0),0)</f>
        <v>435</v>
      </c>
      <c r="I61" s="19">
        <f>SUM(G61:H61)</f>
        <v>3509</v>
      </c>
      <c r="J61" s="19">
        <f>ROUND(I61*0.338,0)</f>
        <v>1186</v>
      </c>
      <c r="K61" s="19">
        <f>ROUND(I61*0.01,0)</f>
        <v>35</v>
      </c>
      <c r="L61" s="40">
        <v>60</v>
      </c>
      <c r="M61" s="77">
        <f>SUM(I61:L61)</f>
        <v>4790</v>
      </c>
      <c r="N61" s="11"/>
    </row>
    <row r="62" spans="1:14" ht="15.75" customHeight="1">
      <c r="A62" s="11"/>
      <c r="B62" s="20" t="s">
        <v>83</v>
      </c>
      <c r="C62" s="173"/>
      <c r="D62" s="174"/>
      <c r="E62" s="175"/>
      <c r="F62" s="176"/>
      <c r="G62" s="71"/>
      <c r="H62" s="72"/>
      <c r="I62" s="72"/>
      <c r="J62" s="72"/>
      <c r="K62" s="72"/>
      <c r="L62" s="79"/>
      <c r="M62" s="74"/>
      <c r="N62" s="11"/>
    </row>
    <row r="63" spans="1:14" ht="15.75" customHeight="1">
      <c r="A63" s="1"/>
      <c r="B63" s="138" t="s">
        <v>84</v>
      </c>
      <c r="C63" s="58">
        <v>0.312</v>
      </c>
      <c r="D63" s="59">
        <v>0.319</v>
      </c>
      <c r="E63" s="23">
        <v>41679</v>
      </c>
      <c r="F63" s="24">
        <v>29527</v>
      </c>
      <c r="G63" s="18">
        <f aca="true" t="shared" si="4" ref="G63:H67">_xlfn.IFERROR(ROUND(E63*12/C63,0),0)</f>
        <v>1603038</v>
      </c>
      <c r="H63" s="19">
        <f t="shared" si="4"/>
        <v>1110734</v>
      </c>
      <c r="I63" s="19">
        <f>SUM(G63:H63)</f>
        <v>2713772</v>
      </c>
      <c r="J63" s="19">
        <f>ROUND(I63*0.338,0)</f>
        <v>917255</v>
      </c>
      <c r="K63" s="19">
        <f>ROUND(I63*0.01,0)</f>
        <v>27138</v>
      </c>
      <c r="L63" s="40">
        <v>26600</v>
      </c>
      <c r="M63" s="17">
        <f>SUM(I63:L63)</f>
        <v>3684765</v>
      </c>
      <c r="N63" s="1"/>
    </row>
    <row r="64" spans="1:14" ht="15.75" customHeight="1">
      <c r="A64" s="1"/>
      <c r="B64" s="138" t="s">
        <v>85</v>
      </c>
      <c r="C64" s="58">
        <v>0.326</v>
      </c>
      <c r="D64" s="59">
        <v>0.332</v>
      </c>
      <c r="E64" s="23">
        <v>41679</v>
      </c>
      <c r="F64" s="24">
        <v>29527</v>
      </c>
      <c r="G64" s="18">
        <f t="shared" si="4"/>
        <v>1534196</v>
      </c>
      <c r="H64" s="19">
        <f t="shared" si="4"/>
        <v>1067241</v>
      </c>
      <c r="I64" s="19">
        <f>SUM(G64:H64)</f>
        <v>2601437</v>
      </c>
      <c r="J64" s="19">
        <f>ROUND(I64*0.338,0)</f>
        <v>879286</v>
      </c>
      <c r="K64" s="19">
        <f>ROUND(I64*0.01,0)</f>
        <v>26014</v>
      </c>
      <c r="L64" s="40">
        <v>26600</v>
      </c>
      <c r="M64" s="17">
        <f>SUM(I64:L64)</f>
        <v>3533337</v>
      </c>
      <c r="N64" s="1"/>
    </row>
    <row r="65" spans="1:14" ht="15.75" customHeight="1">
      <c r="A65" s="1"/>
      <c r="B65" s="138" t="s">
        <v>86</v>
      </c>
      <c r="C65" s="58">
        <v>0.336</v>
      </c>
      <c r="D65" s="59">
        <v>0.343</v>
      </c>
      <c r="E65" s="23">
        <v>41679</v>
      </c>
      <c r="F65" s="24">
        <v>29527</v>
      </c>
      <c r="G65" s="18">
        <f t="shared" si="4"/>
        <v>1488536</v>
      </c>
      <c r="H65" s="19">
        <f t="shared" si="4"/>
        <v>1033015</v>
      </c>
      <c r="I65" s="19">
        <f>SUM(G65:H65)</f>
        <v>2521551</v>
      </c>
      <c r="J65" s="19">
        <f>ROUND(I65*0.338,0)</f>
        <v>852284</v>
      </c>
      <c r="K65" s="19">
        <f>ROUND(I65*0.01,0)</f>
        <v>25216</v>
      </c>
      <c r="L65" s="40">
        <v>26600</v>
      </c>
      <c r="M65" s="17">
        <f>SUM(I65:L65)</f>
        <v>3425651</v>
      </c>
      <c r="N65" s="1"/>
    </row>
    <row r="66" spans="1:14" ht="15.75" customHeight="1" thickBot="1">
      <c r="A66" s="1"/>
      <c r="B66" s="139" t="s">
        <v>87</v>
      </c>
      <c r="C66" s="88">
        <v>0.345</v>
      </c>
      <c r="D66" s="89">
        <v>0.352</v>
      </c>
      <c r="E66" s="65">
        <v>41679</v>
      </c>
      <c r="F66" s="43">
        <v>29527</v>
      </c>
      <c r="G66" s="44">
        <f t="shared" si="4"/>
        <v>1449704</v>
      </c>
      <c r="H66" s="45">
        <f t="shared" si="4"/>
        <v>1006602</v>
      </c>
      <c r="I66" s="45">
        <f>SUM(G66:H66)</f>
        <v>2456306</v>
      </c>
      <c r="J66" s="45">
        <f>ROUND(I66*0.338,0)</f>
        <v>830231</v>
      </c>
      <c r="K66" s="45">
        <f>ROUND(I66*0.01,0)</f>
        <v>24563</v>
      </c>
      <c r="L66" s="81">
        <v>26600</v>
      </c>
      <c r="M66" s="141">
        <f>SUM(I66:L66)</f>
        <v>3337700</v>
      </c>
      <c r="N66" s="1"/>
    </row>
    <row r="67" spans="1:14" ht="15.75" customHeight="1" thickBot="1" thickTop="1">
      <c r="A67" s="1"/>
      <c r="B67" s="140" t="s">
        <v>88</v>
      </c>
      <c r="C67" s="82">
        <v>0.364</v>
      </c>
      <c r="D67" s="83">
        <v>0.448</v>
      </c>
      <c r="E67" s="84">
        <v>41679</v>
      </c>
      <c r="F67" s="85">
        <v>29527</v>
      </c>
      <c r="G67" s="86">
        <f t="shared" si="4"/>
        <v>1374033</v>
      </c>
      <c r="H67" s="87">
        <f t="shared" si="4"/>
        <v>790902</v>
      </c>
      <c r="I67" s="87">
        <f>SUM(G67:H67)</f>
        <v>2164935</v>
      </c>
      <c r="J67" s="87">
        <f>ROUND(I67*0.338,0)</f>
        <v>731748</v>
      </c>
      <c r="K67" s="87">
        <f>ROUND(I67*0.01,0)</f>
        <v>21649</v>
      </c>
      <c r="L67" s="90">
        <v>22800</v>
      </c>
      <c r="M67" s="142">
        <f>SUM(I67:L67)</f>
        <v>2941132</v>
      </c>
      <c r="N67" s="1"/>
    </row>
    <row r="68" spans="1:14" ht="15">
      <c r="A68" s="1"/>
      <c r="B68" s="1"/>
      <c r="C68" s="1"/>
      <c r="D68" s="1"/>
      <c r="E68" s="1"/>
      <c r="F68" s="1"/>
      <c r="G68" s="2"/>
      <c r="H68" s="2"/>
      <c r="I68" s="3"/>
      <c r="J68" s="3"/>
      <c r="K68" s="3"/>
      <c r="L68" s="1"/>
      <c r="M68" s="3"/>
      <c r="N68" s="1"/>
    </row>
  </sheetData>
  <mergeCells count="34">
    <mergeCell ref="C17:D17"/>
    <mergeCell ref="G36:K39"/>
    <mergeCell ref="G46:K47"/>
    <mergeCell ref="E17:F17"/>
    <mergeCell ref="C24:D24"/>
    <mergeCell ref="E24:F24"/>
    <mergeCell ref="G27:K30"/>
    <mergeCell ref="G31:K35"/>
    <mergeCell ref="G18:K23"/>
    <mergeCell ref="C62:D62"/>
    <mergeCell ref="E62:F62"/>
    <mergeCell ref="C56:D56"/>
    <mergeCell ref="E56:F56"/>
    <mergeCell ref="C59:D59"/>
    <mergeCell ref="E59:F59"/>
    <mergeCell ref="G49:K52"/>
    <mergeCell ref="G53:K55"/>
    <mergeCell ref="C48:D48"/>
    <mergeCell ref="E48:F48"/>
    <mergeCell ref="C26:D26"/>
    <mergeCell ref="E26:F26"/>
    <mergeCell ref="L4:L5"/>
    <mergeCell ref="M4:M5"/>
    <mergeCell ref="C6:D6"/>
    <mergeCell ref="E6:F6"/>
    <mergeCell ref="C9:D9"/>
    <mergeCell ref="E9:F9"/>
    <mergeCell ref="K4:K5"/>
    <mergeCell ref="G10:K15"/>
    <mergeCell ref="B4:B5"/>
    <mergeCell ref="C4:D4"/>
    <mergeCell ref="E4:F4"/>
    <mergeCell ref="G4:I4"/>
    <mergeCell ref="J4:J5"/>
  </mergeCells>
  <printOptions/>
  <pageMargins left="0.7" right="0.7" top="0.787401575" bottom="0.787401575" header="0.3" footer="0.3"/>
  <pageSetup fitToHeight="1" fitToWidth="1" horizontalDpi="600" verticalDpi="600" orientation="portrait" paperSize="8" scale="63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8394EA3DA932A4797C780F44A8A952E" ma:contentTypeVersion="13" ma:contentTypeDescription="Vytvoří nový dokument" ma:contentTypeScope="" ma:versionID="62a21731273ddbca3a75e5da08a5ec09">
  <xsd:schema xmlns:xsd="http://www.w3.org/2001/XMLSchema" xmlns:xs="http://www.w3.org/2001/XMLSchema" xmlns:p="http://schemas.microsoft.com/office/2006/metadata/properties" xmlns:ns2="cc7ccc66-f962-42ac-8f36-b1d915eba552" xmlns:ns3="c94b99e3-d21a-4a27-9aa1-53efa9283616" targetNamespace="http://schemas.microsoft.com/office/2006/metadata/properties" ma:root="true" ma:fieldsID="9c61a9bebb3565ff2b8c01f8a70ee809" ns2:_="" ns3:_="">
    <xsd:import namespace="cc7ccc66-f962-42ac-8f36-b1d915eba552"/>
    <xsd:import namespace="c94b99e3-d21a-4a27-9aa1-53efa928361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7ccc66-f962-42ac-8f36-b1d915eba5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Značky obrázků" ma:readOnly="false" ma:fieldId="{5cf76f15-5ced-4ddc-b409-7134ff3c332f}" ma:taxonomyMulti="true" ma:sspId="a44e701a-cd32-479f-b52d-b66c252ab01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6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4b99e3-d21a-4a27-9aa1-53efa928361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c7ccc66-f962-42ac-8f36-b1d915eba55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8D2D8F2-F230-48E0-A738-26FF9260291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DA06F7A-85E1-46D9-B7A4-75851A4CB8B2}"/>
</file>

<file path=customXml/itemProps3.xml><?xml version="1.0" encoding="utf-8"?>
<ds:datastoreItem xmlns:ds="http://schemas.openxmlformats.org/officeDocument/2006/customXml" ds:itemID="{334494C2-DA56-409D-98CA-CF7C8EB0C0D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Syrovátka David</dc:creator>
  <cp:keywords/>
  <dc:description/>
  <cp:lastModifiedBy>Kmeť Michal</cp:lastModifiedBy>
  <cp:lastPrinted>2024-03-13T08:30:54Z</cp:lastPrinted>
  <dcterms:created xsi:type="dcterms:W3CDTF">2023-02-28T14:40:05Z</dcterms:created>
  <dcterms:modified xsi:type="dcterms:W3CDTF">2024-03-13T13:28:00Z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0x010100E8394EA3DA932A4797C780F44A8A952E</vt:lpwstr>
  </property>
</Properties>
</file>