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olcova.j\AppData\Local\Microsoft\Windows\INetCache\Content.Outlook\ABQ2JHRS\"/>
    </mc:Choice>
  </mc:AlternateContent>
  <bookViews>
    <workbookView xWindow="-30" yWindow="30" windowWidth="15195" windowHeight="11640" activeTab="4"/>
  </bookViews>
  <sheets>
    <sheet name="služba 1" sheetId="1" r:id="rId1"/>
    <sheet name="služba 2" sheetId="8" r:id="rId2"/>
    <sheet name="služba 3" sheetId="9" r:id="rId3"/>
    <sheet name="souhrn" sheetId="4" r:id="rId4"/>
    <sheet name="schválená žádost" sheetId="15" r:id="rId5"/>
    <sheet name="souhrn_celé" sheetId="5" r:id="rId6"/>
    <sheet name="rozpis mzdových nákladů AK1" sheetId="19" r:id="rId7"/>
    <sheet name="rozpis mzdových nákladů AK2" sheetId="20" r:id="rId8"/>
    <sheet name="rozpis mzdových nákladů AK3" sheetId="21" r:id="rId9"/>
    <sheet name="rozpis úč.dokladů" sheetId="11" r:id="rId10"/>
    <sheet name="timesheet vzor" sheetId="22" r:id="rId11"/>
  </sheets>
  <externalReferences>
    <externalReference r:id="rId12"/>
  </externalReferences>
  <definedNames>
    <definedName name="_xlnm._FilterDatabase" localSheetId="9" hidden="1">'rozpis úč.dokladů'!$A$5:$M$34</definedName>
    <definedName name="_xlnm.Print_Area" localSheetId="9">'rozpis úč.dokladů'!$A$1:$M$41</definedName>
    <definedName name="_xlnm.Print_Area" localSheetId="4">'schválená žádost'!$A$1:$J$45</definedName>
    <definedName name="_xlnm.Print_Area" localSheetId="0">'služba 1'!$A$1:$F$22</definedName>
    <definedName name="_xlnm.Print_Area" localSheetId="1">'služba 2'!$A$1:$F$22</definedName>
    <definedName name="_xlnm.Print_Area" localSheetId="2">'služba 3'!$A$1:$F$22</definedName>
    <definedName name="_xlnm.Print_Area" localSheetId="3">souhrn!$A$1:$G$45</definedName>
    <definedName name="_xlnm.Print_Area" localSheetId="5">souhrn_celé!$A$1:$I$29</definedName>
    <definedName name="_xlnm.Print_Area" localSheetId="10">'timesheet vzor'!$A$1:$I$43</definedName>
    <definedName name="Z_0F0BE436_E5F8_447E_8554_FB945096D212_.wvu.PrintArea" localSheetId="4" hidden="1">'schválená žádost'!$A$1:$H$45</definedName>
    <definedName name="Z_0F0BE436_E5F8_447E_8554_FB945096D212_.wvu.PrintArea" localSheetId="0" hidden="1">'služba 1'!$A$1:$F$23</definedName>
    <definedName name="Z_0F0BE436_E5F8_447E_8554_FB945096D212_.wvu.PrintArea" localSheetId="1" hidden="1">'služba 2'!$A$1:$F$23</definedName>
    <definedName name="Z_0F0BE436_E5F8_447E_8554_FB945096D212_.wvu.PrintArea" localSheetId="2" hidden="1">'služba 3'!$A$1:$F$23</definedName>
    <definedName name="Z_0F0BE436_E5F8_447E_8554_FB945096D212_.wvu.PrintArea" localSheetId="3" hidden="1">souhrn!$A$1:$G$45</definedName>
    <definedName name="Z_0F0BE436_E5F8_447E_8554_FB945096D212_.wvu.PrintArea" localSheetId="5" hidden="1">souhrn_celé!$A$1:$I$20</definedName>
    <definedName name="Z_21AC950D_DC3B_4902_990E_85327BAB389E_.wvu.PrintArea" localSheetId="4" hidden="1">'schválená žádost'!$A$1:$H$45</definedName>
    <definedName name="Z_21AC950D_DC3B_4902_990E_85327BAB389E_.wvu.PrintArea" localSheetId="0" hidden="1">'služba 1'!$A$1:$F$23</definedName>
    <definedName name="Z_21AC950D_DC3B_4902_990E_85327BAB389E_.wvu.PrintArea" localSheetId="1" hidden="1">'služba 2'!$A$1:$F$23</definedName>
    <definedName name="Z_21AC950D_DC3B_4902_990E_85327BAB389E_.wvu.PrintArea" localSheetId="2" hidden="1">'služba 3'!$A$1:$F$23</definedName>
    <definedName name="Z_21AC950D_DC3B_4902_990E_85327BAB389E_.wvu.PrintArea" localSheetId="3" hidden="1">souhrn!$A$1:$G$45</definedName>
    <definedName name="Z_21AC950D_DC3B_4902_990E_85327BAB389E_.wvu.PrintArea" localSheetId="5" hidden="1">souhrn_celé!$A$1:$I$20</definedName>
    <definedName name="Z_78C9D36F_0297_446B_A2FA_2A5F0C8FCD84_.wvu.PrintArea" localSheetId="4" hidden="1">'schválená žádost'!$A$1:$H$45</definedName>
    <definedName name="Z_78C9D36F_0297_446B_A2FA_2A5F0C8FCD84_.wvu.PrintArea" localSheetId="0" hidden="1">'služba 1'!$A$1:$F$23</definedName>
    <definedName name="Z_78C9D36F_0297_446B_A2FA_2A5F0C8FCD84_.wvu.PrintArea" localSheetId="1" hidden="1">'služba 2'!$A$1:$F$23</definedName>
    <definedName name="Z_78C9D36F_0297_446B_A2FA_2A5F0C8FCD84_.wvu.PrintArea" localSheetId="2" hidden="1">'služba 3'!$A$1:$F$23</definedName>
    <definedName name="Z_78C9D36F_0297_446B_A2FA_2A5F0C8FCD84_.wvu.PrintArea" localSheetId="3" hidden="1">souhrn!$A$1:$G$45</definedName>
    <definedName name="Z_78C9D36F_0297_446B_A2FA_2A5F0C8FCD84_.wvu.PrintArea" localSheetId="5" hidden="1">souhrn_celé!$A$1:$I$20</definedName>
    <definedName name="Z_B50BE765_4CB1_4679_A0D4_E497D21B2A30_.wvu.PrintArea" localSheetId="4" hidden="1">'schválená žádost'!$A$1:$H$45</definedName>
    <definedName name="Z_B50BE765_4CB1_4679_A0D4_E497D21B2A30_.wvu.PrintArea" localSheetId="0" hidden="1">'služba 1'!$A$1:$F$23</definedName>
    <definedName name="Z_B50BE765_4CB1_4679_A0D4_E497D21B2A30_.wvu.PrintArea" localSheetId="1" hidden="1">'služba 2'!$A$1:$F$23</definedName>
    <definedName name="Z_B50BE765_4CB1_4679_A0D4_E497D21B2A30_.wvu.PrintArea" localSheetId="2" hidden="1">'služba 3'!$A$1:$F$23</definedName>
    <definedName name="Z_B50BE765_4CB1_4679_A0D4_E497D21B2A30_.wvu.PrintArea" localSheetId="3" hidden="1">souhrn!$A$1:$G$45</definedName>
    <definedName name="Z_B50BE765_4CB1_4679_A0D4_E497D21B2A30_.wvu.PrintArea" localSheetId="5" hidden="1">souhrn_celé!$A$1:$I$20</definedName>
  </definedNames>
  <calcPr calcId="152511"/>
  <customWorkbookViews>
    <customWorkbookView name="Rolcová Jana - vlastní zobrazení" guid="{B50BE765-4CB1-4679-A0D4-E497D21B2A30}" mergeInterval="0" personalView="1" maximized="1" xWindow="1" yWindow="1" windowWidth="1159" windowHeight="653" activeSheetId="5"/>
    <customWorkbookView name="bohacek.m - vlastní zobrazení" guid="{78C9D36F-0297-446B-A2FA-2A5F0C8FCD84}" mergeInterval="0" personalView="1" maximized="1" xWindow="1" yWindow="1" windowWidth="1596" windowHeight="670" activeSheetId="2"/>
    <customWorkbookView name="Rolcová Jana – osobní zobrazení" guid="{21AC950D-DC3B-4902-990E-85327BAB389E}" mergeInterval="0" personalView="1" maximized="1" xWindow="-8" yWindow="-8" windowWidth="1616" windowHeight="876" activeSheetId="3"/>
    <customWorkbookView name="radova.p – osobní zobrazení" guid="{0F0BE436-E5F8-447E-8554-FB945096D212}" mergeInterval="0" personalView="1" maximized="1" xWindow="-8" yWindow="-8" windowWidth="1616" windowHeight="876" activeSheetId="4"/>
  </customWorkbookViews>
</workbook>
</file>

<file path=xl/calcChain.xml><?xml version="1.0" encoding="utf-8"?>
<calcChain xmlns="http://schemas.openxmlformats.org/spreadsheetml/2006/main">
  <c r="G12" i="5" l="1"/>
  <c r="G29" i="22" l="1"/>
  <c r="E36" i="22" s="1"/>
  <c r="L34" i="11" l="1"/>
  <c r="K34" i="11"/>
  <c r="J110" i="21" l="1"/>
  <c r="U108" i="21"/>
  <c r="V108" i="21" s="1"/>
  <c r="R108" i="21"/>
  <c r="S108" i="21" s="1"/>
  <c r="O108" i="21"/>
  <c r="P108" i="21" s="1"/>
  <c r="M108" i="21"/>
  <c r="L108" i="21"/>
  <c r="I108" i="21"/>
  <c r="J108" i="21" s="1"/>
  <c r="G108" i="21"/>
  <c r="F108" i="21"/>
  <c r="V107" i="21"/>
  <c r="U107" i="21"/>
  <c r="R107" i="21"/>
  <c r="S107" i="21" s="1"/>
  <c r="O107" i="21"/>
  <c r="P107" i="21" s="1"/>
  <c r="L107" i="21"/>
  <c r="M107" i="21" s="1"/>
  <c r="I107" i="21"/>
  <c r="J107" i="21" s="1"/>
  <c r="F107" i="21"/>
  <c r="G107" i="21" s="1"/>
  <c r="V106" i="21"/>
  <c r="U106" i="21"/>
  <c r="R106" i="21"/>
  <c r="S106" i="21" s="1"/>
  <c r="P106" i="21"/>
  <c r="O106" i="21"/>
  <c r="L106" i="21"/>
  <c r="M106" i="21" s="1"/>
  <c r="I106" i="21"/>
  <c r="J106" i="21" s="1"/>
  <c r="G106" i="21"/>
  <c r="F106" i="21"/>
  <c r="U105" i="21"/>
  <c r="V105" i="21" s="1"/>
  <c r="R105" i="21"/>
  <c r="S105" i="21" s="1"/>
  <c r="O105" i="21"/>
  <c r="P105" i="21" s="1"/>
  <c r="M105" i="21"/>
  <c r="L105" i="21"/>
  <c r="I105" i="21"/>
  <c r="J105" i="21" s="1"/>
  <c r="G105" i="21"/>
  <c r="F105" i="21"/>
  <c r="V104" i="21"/>
  <c r="U104" i="21"/>
  <c r="R104" i="21"/>
  <c r="S104" i="21" s="1"/>
  <c r="O104" i="21"/>
  <c r="P104" i="21" s="1"/>
  <c r="L104" i="21"/>
  <c r="M104" i="21" s="1"/>
  <c r="I104" i="21"/>
  <c r="J104" i="21" s="1"/>
  <c r="F104" i="21"/>
  <c r="G104" i="21" s="1"/>
  <c r="V103" i="21"/>
  <c r="U103" i="21"/>
  <c r="R103" i="21"/>
  <c r="S103" i="21" s="1"/>
  <c r="P103" i="21"/>
  <c r="O103" i="21"/>
  <c r="L103" i="21"/>
  <c r="M103" i="21" s="1"/>
  <c r="I103" i="21"/>
  <c r="J103" i="21" s="1"/>
  <c r="G103" i="21"/>
  <c r="F103" i="21"/>
  <c r="U102" i="21"/>
  <c r="V102" i="21" s="1"/>
  <c r="R102" i="21"/>
  <c r="S102" i="21" s="1"/>
  <c r="O102" i="21"/>
  <c r="P102" i="21" s="1"/>
  <c r="M102" i="21"/>
  <c r="L102" i="21"/>
  <c r="I102" i="21"/>
  <c r="J102" i="21" s="1"/>
  <c r="G102" i="21"/>
  <c r="F102" i="21"/>
  <c r="V101" i="21"/>
  <c r="U101" i="21"/>
  <c r="R101" i="21"/>
  <c r="S101" i="21" s="1"/>
  <c r="P101" i="21"/>
  <c r="O101" i="21"/>
  <c r="L101" i="21"/>
  <c r="M101" i="21" s="1"/>
  <c r="I101" i="21"/>
  <c r="J101" i="21" s="1"/>
  <c r="F101" i="21"/>
  <c r="G101" i="21" s="1"/>
  <c r="V100" i="21"/>
  <c r="U100" i="21"/>
  <c r="R100" i="21"/>
  <c r="S100" i="21" s="1"/>
  <c r="P100" i="21"/>
  <c r="O100" i="21"/>
  <c r="M100" i="21"/>
  <c r="L100" i="21"/>
  <c r="I100" i="21"/>
  <c r="J100" i="21" s="1"/>
  <c r="G100" i="21"/>
  <c r="F100" i="21"/>
  <c r="U99" i="21"/>
  <c r="V99" i="21" s="1"/>
  <c r="R99" i="21"/>
  <c r="S99" i="21" s="1"/>
  <c r="O99" i="21"/>
  <c r="M99" i="21"/>
  <c r="L99" i="21"/>
  <c r="I99" i="21"/>
  <c r="J99" i="21" s="1"/>
  <c r="G99" i="21"/>
  <c r="F99" i="21"/>
  <c r="U93" i="21"/>
  <c r="V93" i="21" s="1"/>
  <c r="R93" i="21"/>
  <c r="S93" i="21" s="1"/>
  <c r="O93" i="21"/>
  <c r="P93" i="21" s="1"/>
  <c r="M93" i="21"/>
  <c r="L93" i="21"/>
  <c r="I93" i="21"/>
  <c r="J93" i="21" s="1"/>
  <c r="G93" i="21"/>
  <c r="F93" i="21"/>
  <c r="V92" i="21"/>
  <c r="U92" i="21"/>
  <c r="R92" i="21"/>
  <c r="S92" i="21" s="1"/>
  <c r="P92" i="21"/>
  <c r="O92" i="21"/>
  <c r="L92" i="21"/>
  <c r="M92" i="21" s="1"/>
  <c r="I92" i="21"/>
  <c r="J92" i="21" s="1"/>
  <c r="F92" i="21"/>
  <c r="G92" i="21" s="1"/>
  <c r="V91" i="21"/>
  <c r="U91" i="21"/>
  <c r="R91" i="21"/>
  <c r="S91" i="21" s="1"/>
  <c r="P91" i="21"/>
  <c r="O91" i="21"/>
  <c r="M91" i="21"/>
  <c r="L91" i="21"/>
  <c r="I91" i="21"/>
  <c r="J91" i="21" s="1"/>
  <c r="G91" i="21"/>
  <c r="F91" i="21"/>
  <c r="U90" i="21"/>
  <c r="V90" i="21" s="1"/>
  <c r="R90" i="21"/>
  <c r="S90" i="21" s="1"/>
  <c r="O90" i="21"/>
  <c r="P90" i="21" s="1"/>
  <c r="M90" i="21"/>
  <c r="L90" i="21"/>
  <c r="I90" i="21"/>
  <c r="J90" i="21" s="1"/>
  <c r="G90" i="21"/>
  <c r="F90" i="21"/>
  <c r="V89" i="21"/>
  <c r="U89" i="21"/>
  <c r="R89" i="21"/>
  <c r="S89" i="21" s="1"/>
  <c r="P89" i="21"/>
  <c r="O89" i="21"/>
  <c r="L89" i="21"/>
  <c r="M89" i="21" s="1"/>
  <c r="I89" i="21"/>
  <c r="J89" i="21" s="1"/>
  <c r="F89" i="21"/>
  <c r="G89" i="21" s="1"/>
  <c r="V88" i="21"/>
  <c r="U88" i="21"/>
  <c r="R88" i="21"/>
  <c r="S88" i="21" s="1"/>
  <c r="P88" i="21"/>
  <c r="O88" i="21"/>
  <c r="M88" i="21"/>
  <c r="L88" i="21"/>
  <c r="I88" i="21"/>
  <c r="J88" i="21" s="1"/>
  <c r="G88" i="21"/>
  <c r="F88" i="21"/>
  <c r="U87" i="21"/>
  <c r="V87" i="21" s="1"/>
  <c r="R87" i="21"/>
  <c r="S87" i="21" s="1"/>
  <c r="O87" i="21"/>
  <c r="P87" i="21" s="1"/>
  <c r="M87" i="21"/>
  <c r="L87" i="21"/>
  <c r="I87" i="21"/>
  <c r="J87" i="21" s="1"/>
  <c r="G87" i="21"/>
  <c r="F87" i="21"/>
  <c r="V86" i="21"/>
  <c r="U86" i="21"/>
  <c r="R86" i="21"/>
  <c r="S86" i="21" s="1"/>
  <c r="P86" i="21"/>
  <c r="O86" i="21"/>
  <c r="L86" i="21"/>
  <c r="M86" i="21" s="1"/>
  <c r="I86" i="21"/>
  <c r="J86" i="21" s="1"/>
  <c r="F86" i="21"/>
  <c r="G86" i="21" s="1"/>
  <c r="V85" i="21"/>
  <c r="U85" i="21"/>
  <c r="R85" i="21"/>
  <c r="S85" i="21" s="1"/>
  <c r="P85" i="21"/>
  <c r="O85" i="21"/>
  <c r="M85" i="21"/>
  <c r="L85" i="21"/>
  <c r="I85" i="21"/>
  <c r="J85" i="21" s="1"/>
  <c r="G85" i="21"/>
  <c r="F85" i="21"/>
  <c r="U84" i="21"/>
  <c r="V84" i="21" s="1"/>
  <c r="R84" i="21"/>
  <c r="S84" i="21" s="1"/>
  <c r="O84" i="21"/>
  <c r="M84" i="21"/>
  <c r="L84" i="21"/>
  <c r="I84" i="21"/>
  <c r="G84" i="21"/>
  <c r="F84" i="21"/>
  <c r="U68" i="21"/>
  <c r="V68" i="21" s="1"/>
  <c r="R68" i="21"/>
  <c r="S68" i="21" s="1"/>
  <c r="P68" i="21"/>
  <c r="O68" i="21"/>
  <c r="L68" i="21"/>
  <c r="M68" i="21" s="1"/>
  <c r="J68" i="21"/>
  <c r="I68" i="21"/>
  <c r="G68" i="21"/>
  <c r="F68" i="21"/>
  <c r="U67" i="21"/>
  <c r="V67" i="21" s="1"/>
  <c r="S67" i="21"/>
  <c r="R67" i="21"/>
  <c r="O67" i="21"/>
  <c r="P67" i="21" s="1"/>
  <c r="L67" i="21"/>
  <c r="M67" i="21" s="1"/>
  <c r="I67" i="21"/>
  <c r="J67" i="21" s="1"/>
  <c r="G67" i="21"/>
  <c r="F67" i="21"/>
  <c r="U66" i="21"/>
  <c r="V66" i="21" s="1"/>
  <c r="S66" i="21"/>
  <c r="R66" i="21"/>
  <c r="P66" i="21"/>
  <c r="O66" i="21"/>
  <c r="L66" i="21"/>
  <c r="M66" i="21" s="1"/>
  <c r="J66" i="21"/>
  <c r="I66" i="21"/>
  <c r="F66" i="21"/>
  <c r="G66" i="21" s="1"/>
  <c r="U65" i="21"/>
  <c r="V65" i="21" s="1"/>
  <c r="R65" i="21"/>
  <c r="S65" i="21" s="1"/>
  <c r="P65" i="21"/>
  <c r="O65" i="21"/>
  <c r="L65" i="21"/>
  <c r="M65" i="21" s="1"/>
  <c r="J65" i="21"/>
  <c r="I65" i="21"/>
  <c r="G65" i="21"/>
  <c r="F65" i="21"/>
  <c r="U64" i="21"/>
  <c r="V64" i="21" s="1"/>
  <c r="S64" i="21"/>
  <c r="R64" i="21"/>
  <c r="O64" i="21"/>
  <c r="P64" i="21" s="1"/>
  <c r="L64" i="21"/>
  <c r="M64" i="21" s="1"/>
  <c r="I64" i="21"/>
  <c r="J64" i="21" s="1"/>
  <c r="G64" i="21"/>
  <c r="F64" i="21"/>
  <c r="U63" i="21"/>
  <c r="V63" i="21" s="1"/>
  <c r="S63" i="21"/>
  <c r="R63" i="21"/>
  <c r="P63" i="21"/>
  <c r="O63" i="21"/>
  <c r="L63" i="21"/>
  <c r="M63" i="21" s="1"/>
  <c r="J63" i="21"/>
  <c r="I63" i="21"/>
  <c r="F63" i="21"/>
  <c r="G63" i="21" s="1"/>
  <c r="U62" i="21"/>
  <c r="V62" i="21" s="1"/>
  <c r="R62" i="21"/>
  <c r="S62" i="21" s="1"/>
  <c r="P62" i="21"/>
  <c r="O62" i="21"/>
  <c r="L62" i="21"/>
  <c r="M62" i="21" s="1"/>
  <c r="J62" i="21"/>
  <c r="I62" i="21"/>
  <c r="G62" i="21"/>
  <c r="F62" i="21"/>
  <c r="U61" i="21"/>
  <c r="V61" i="21" s="1"/>
  <c r="S61" i="21"/>
  <c r="R61" i="21"/>
  <c r="O61" i="21"/>
  <c r="P61" i="21" s="1"/>
  <c r="L61" i="21"/>
  <c r="M61" i="21" s="1"/>
  <c r="I61" i="21"/>
  <c r="J61" i="21" s="1"/>
  <c r="G61" i="21"/>
  <c r="F61" i="21"/>
  <c r="U60" i="21"/>
  <c r="V60" i="21" s="1"/>
  <c r="S60" i="21"/>
  <c r="R60" i="21"/>
  <c r="P60" i="21"/>
  <c r="O60" i="21"/>
  <c r="L60" i="21"/>
  <c r="M60" i="21" s="1"/>
  <c r="J60" i="21"/>
  <c r="I60" i="21"/>
  <c r="F60" i="21"/>
  <c r="G60" i="21" s="1"/>
  <c r="U59" i="21"/>
  <c r="V59" i="21" s="1"/>
  <c r="R59" i="21"/>
  <c r="S59" i="21" s="1"/>
  <c r="P59" i="21"/>
  <c r="O59" i="21"/>
  <c r="L59" i="21"/>
  <c r="M59" i="21" s="1"/>
  <c r="J59" i="21"/>
  <c r="I59" i="21"/>
  <c r="G59" i="21"/>
  <c r="F59" i="21"/>
  <c r="U58" i="21"/>
  <c r="V58" i="21" s="1"/>
  <c r="S58" i="21"/>
  <c r="R58" i="21"/>
  <c r="O58" i="21"/>
  <c r="P58" i="21" s="1"/>
  <c r="L58" i="21"/>
  <c r="M58" i="21" s="1"/>
  <c r="I58" i="21"/>
  <c r="J58" i="21" s="1"/>
  <c r="G58" i="21"/>
  <c r="F58" i="21"/>
  <c r="U57" i="21"/>
  <c r="V57" i="21" s="1"/>
  <c r="S57" i="21"/>
  <c r="R57" i="21"/>
  <c r="P57" i="21"/>
  <c r="O57" i="21"/>
  <c r="L57" i="21"/>
  <c r="M57" i="21" s="1"/>
  <c r="J57" i="21"/>
  <c r="I57" i="21"/>
  <c r="F57" i="21"/>
  <c r="G57" i="21" s="1"/>
  <c r="U56" i="21"/>
  <c r="V56" i="21" s="1"/>
  <c r="R56" i="21"/>
  <c r="S56" i="21" s="1"/>
  <c r="P56" i="21"/>
  <c r="O56" i="21"/>
  <c r="L56" i="21"/>
  <c r="M56" i="21" s="1"/>
  <c r="J56" i="21"/>
  <c r="I56" i="21"/>
  <c r="G56" i="21"/>
  <c r="F56" i="21"/>
  <c r="U55" i="21"/>
  <c r="V55" i="21" s="1"/>
  <c r="S55" i="21"/>
  <c r="R55" i="21"/>
  <c r="O55" i="21"/>
  <c r="P55" i="21" s="1"/>
  <c r="L55" i="21"/>
  <c r="M55" i="21" s="1"/>
  <c r="I55" i="21"/>
  <c r="J55" i="21" s="1"/>
  <c r="G55" i="21"/>
  <c r="F55" i="21"/>
  <c r="U54" i="21"/>
  <c r="V54" i="21" s="1"/>
  <c r="S54" i="21"/>
  <c r="R54" i="21"/>
  <c r="P54" i="21"/>
  <c r="O54" i="21"/>
  <c r="L54" i="21"/>
  <c r="M54" i="21" s="1"/>
  <c r="J54" i="21"/>
  <c r="I54" i="21"/>
  <c r="F54" i="21"/>
  <c r="G54" i="21" s="1"/>
  <c r="U53" i="21"/>
  <c r="V53" i="21" s="1"/>
  <c r="R53" i="21"/>
  <c r="S53" i="21" s="1"/>
  <c r="P53" i="21"/>
  <c r="O53" i="21"/>
  <c r="L53" i="21"/>
  <c r="M53" i="21" s="1"/>
  <c r="J53" i="21"/>
  <c r="I53" i="21"/>
  <c r="G53" i="21"/>
  <c r="F53" i="21"/>
  <c r="U52" i="21"/>
  <c r="V52" i="21" s="1"/>
  <c r="S52" i="21"/>
  <c r="R52" i="21"/>
  <c r="O52" i="21"/>
  <c r="P52" i="21" s="1"/>
  <c r="L52" i="21"/>
  <c r="M52" i="21" s="1"/>
  <c r="I52" i="21"/>
  <c r="J52" i="21" s="1"/>
  <c r="G52" i="21"/>
  <c r="F52" i="21"/>
  <c r="U51" i="21"/>
  <c r="V51" i="21" s="1"/>
  <c r="S51" i="21"/>
  <c r="R51" i="21"/>
  <c r="P51" i="21"/>
  <c r="O51" i="21"/>
  <c r="L51" i="21"/>
  <c r="M51" i="21" s="1"/>
  <c r="J51" i="21"/>
  <c r="I51" i="21"/>
  <c r="F51" i="21"/>
  <c r="G51" i="21" s="1"/>
  <c r="U50" i="21"/>
  <c r="V50" i="21" s="1"/>
  <c r="R50" i="21"/>
  <c r="S50" i="21" s="1"/>
  <c r="P50" i="21"/>
  <c r="O50" i="21"/>
  <c r="L50" i="21"/>
  <c r="M50" i="21" s="1"/>
  <c r="J50" i="21"/>
  <c r="I50" i="21"/>
  <c r="G50" i="21"/>
  <c r="F50" i="21"/>
  <c r="U49" i="21"/>
  <c r="V49" i="21" s="1"/>
  <c r="S49" i="21"/>
  <c r="R49" i="21"/>
  <c r="O49" i="21"/>
  <c r="P49" i="21" s="1"/>
  <c r="L49" i="21"/>
  <c r="M49" i="21" s="1"/>
  <c r="I49" i="21"/>
  <c r="J49" i="21" s="1"/>
  <c r="G49" i="21"/>
  <c r="F49" i="21"/>
  <c r="U48" i="21"/>
  <c r="V48" i="21" s="1"/>
  <c r="S48" i="21"/>
  <c r="R48" i="21"/>
  <c r="P48" i="21"/>
  <c r="O48" i="21"/>
  <c r="L48" i="21"/>
  <c r="M48" i="21" s="1"/>
  <c r="J48" i="21"/>
  <c r="I48" i="21"/>
  <c r="F48" i="21"/>
  <c r="G48" i="21" s="1"/>
  <c r="V47" i="21"/>
  <c r="U47" i="21"/>
  <c r="S47" i="21"/>
  <c r="R47" i="21"/>
  <c r="O47" i="21"/>
  <c r="P47" i="21" s="1"/>
  <c r="M47" i="21"/>
  <c r="L47" i="21"/>
  <c r="J47" i="21"/>
  <c r="I47" i="21"/>
  <c r="F47" i="21"/>
  <c r="G47" i="21" s="1"/>
  <c r="V46" i="21"/>
  <c r="U46" i="21"/>
  <c r="S46" i="21"/>
  <c r="R46" i="21"/>
  <c r="O46" i="21"/>
  <c r="P46" i="21" s="1"/>
  <c r="M46" i="21"/>
  <c r="L46" i="21"/>
  <c r="J46" i="21"/>
  <c r="I46" i="21"/>
  <c r="F46" i="21"/>
  <c r="G46" i="21" s="1"/>
  <c r="V45" i="21"/>
  <c r="U45" i="21"/>
  <c r="S45" i="21"/>
  <c r="R45" i="21"/>
  <c r="O45" i="21"/>
  <c r="P45" i="21" s="1"/>
  <c r="M45" i="21"/>
  <c r="L45" i="21"/>
  <c r="J45" i="21"/>
  <c r="I45" i="21"/>
  <c r="F45" i="21"/>
  <c r="G45" i="21" s="1"/>
  <c r="V44" i="21"/>
  <c r="U44" i="21"/>
  <c r="S44" i="21"/>
  <c r="R44" i="21"/>
  <c r="O44" i="21"/>
  <c r="P44" i="21" s="1"/>
  <c r="M44" i="21"/>
  <c r="L44" i="21"/>
  <c r="J44" i="21"/>
  <c r="I44" i="21"/>
  <c r="F44" i="21"/>
  <c r="G44" i="21" s="1"/>
  <c r="V43" i="21"/>
  <c r="U43" i="21"/>
  <c r="S43" i="21"/>
  <c r="R43" i="21"/>
  <c r="O43" i="21"/>
  <c r="P43" i="21" s="1"/>
  <c r="M43" i="21"/>
  <c r="L43" i="21"/>
  <c r="J43" i="21"/>
  <c r="I43" i="21"/>
  <c r="F43" i="21"/>
  <c r="G43" i="21" s="1"/>
  <c r="V42" i="21"/>
  <c r="U42" i="21"/>
  <c r="S42" i="21"/>
  <c r="R42" i="21"/>
  <c r="O42" i="21"/>
  <c r="P42" i="21" s="1"/>
  <c r="M42" i="21"/>
  <c r="L42" i="21"/>
  <c r="J42" i="21"/>
  <c r="I42" i="21"/>
  <c r="F42" i="21"/>
  <c r="G42" i="21" s="1"/>
  <c r="V41" i="21"/>
  <c r="U41" i="21"/>
  <c r="S41" i="21"/>
  <c r="R41" i="21"/>
  <c r="O41" i="21"/>
  <c r="P41" i="21" s="1"/>
  <c r="M41" i="21"/>
  <c r="L41" i="21"/>
  <c r="J41" i="21"/>
  <c r="I41" i="21"/>
  <c r="F41" i="21"/>
  <c r="G41" i="21" s="1"/>
  <c r="V40" i="21"/>
  <c r="U40" i="21"/>
  <c r="S40" i="21"/>
  <c r="R40" i="21"/>
  <c r="O40" i="21"/>
  <c r="P40" i="21" s="1"/>
  <c r="M40" i="21"/>
  <c r="L40" i="21"/>
  <c r="J40" i="21"/>
  <c r="I40" i="21"/>
  <c r="F40" i="21"/>
  <c r="G40" i="21" s="1"/>
  <c r="V39" i="21"/>
  <c r="U39" i="21"/>
  <c r="S39" i="21"/>
  <c r="R39" i="21"/>
  <c r="O39" i="21"/>
  <c r="P39" i="21" s="1"/>
  <c r="M39" i="21"/>
  <c r="L39" i="21"/>
  <c r="J39" i="21"/>
  <c r="I39" i="21"/>
  <c r="F39" i="21"/>
  <c r="G39" i="21" s="1"/>
  <c r="V33" i="21"/>
  <c r="U33" i="21"/>
  <c r="S33" i="21"/>
  <c r="R33" i="21"/>
  <c r="O33" i="21"/>
  <c r="P33" i="21" s="1"/>
  <c r="M33" i="21"/>
  <c r="L33" i="21"/>
  <c r="I33" i="21"/>
  <c r="J33" i="21" s="1"/>
  <c r="F33" i="21"/>
  <c r="G33" i="21" s="1"/>
  <c r="V32" i="21"/>
  <c r="U32" i="21"/>
  <c r="R32" i="21"/>
  <c r="S32" i="21" s="1"/>
  <c r="O32" i="21"/>
  <c r="P32" i="21" s="1"/>
  <c r="M32" i="21"/>
  <c r="L32" i="21"/>
  <c r="J32" i="21"/>
  <c r="I32" i="21"/>
  <c r="F32" i="21"/>
  <c r="G32" i="21" s="1"/>
  <c r="V31" i="21"/>
  <c r="U31" i="21"/>
  <c r="R31" i="21"/>
  <c r="S31" i="21" s="1"/>
  <c r="O31" i="21"/>
  <c r="P31" i="21" s="1"/>
  <c r="M31" i="21"/>
  <c r="L31" i="21"/>
  <c r="I31" i="21"/>
  <c r="J31" i="21" s="1"/>
  <c r="F31" i="21"/>
  <c r="G31" i="21" s="1"/>
  <c r="V30" i="21"/>
  <c r="U30" i="21"/>
  <c r="S30" i="21"/>
  <c r="R30" i="21"/>
  <c r="O30" i="21"/>
  <c r="P30" i="21" s="1"/>
  <c r="M30" i="21"/>
  <c r="L30" i="21"/>
  <c r="I30" i="21"/>
  <c r="J30" i="21" s="1"/>
  <c r="F30" i="21"/>
  <c r="G30" i="21" s="1"/>
  <c r="V29" i="21"/>
  <c r="U29" i="21"/>
  <c r="R29" i="21"/>
  <c r="S29" i="21" s="1"/>
  <c r="O29" i="21"/>
  <c r="P29" i="21" s="1"/>
  <c r="M29" i="21"/>
  <c r="L29" i="21"/>
  <c r="J29" i="21"/>
  <c r="I29" i="21"/>
  <c r="F29" i="21"/>
  <c r="G29" i="21" s="1"/>
  <c r="V28" i="21"/>
  <c r="U28" i="21"/>
  <c r="R28" i="21"/>
  <c r="S28" i="21" s="1"/>
  <c r="O28" i="21"/>
  <c r="P28" i="21" s="1"/>
  <c r="M28" i="21"/>
  <c r="L28" i="21"/>
  <c r="I28" i="21"/>
  <c r="J28" i="21" s="1"/>
  <c r="F28" i="21"/>
  <c r="G28" i="21" s="1"/>
  <c r="V27" i="21"/>
  <c r="U27" i="21"/>
  <c r="S27" i="21"/>
  <c r="R27" i="21"/>
  <c r="O27" i="21"/>
  <c r="P27" i="21" s="1"/>
  <c r="M27" i="21"/>
  <c r="L27" i="21"/>
  <c r="I27" i="21"/>
  <c r="J27" i="21" s="1"/>
  <c r="F27" i="21"/>
  <c r="G27" i="21" s="1"/>
  <c r="V26" i="21"/>
  <c r="U26" i="21"/>
  <c r="R26" i="21"/>
  <c r="S26" i="21" s="1"/>
  <c r="O26" i="21"/>
  <c r="P26" i="21" s="1"/>
  <c r="M26" i="21"/>
  <c r="L26" i="21"/>
  <c r="J26" i="21"/>
  <c r="I26" i="21"/>
  <c r="F26" i="21"/>
  <c r="G26" i="21" s="1"/>
  <c r="V25" i="21"/>
  <c r="U25" i="21"/>
  <c r="R25" i="21"/>
  <c r="S25" i="21" s="1"/>
  <c r="O25" i="21"/>
  <c r="P25" i="21" s="1"/>
  <c r="M25" i="21"/>
  <c r="L25" i="21"/>
  <c r="I25" i="21"/>
  <c r="J25" i="21" s="1"/>
  <c r="F25" i="21"/>
  <c r="G25" i="21" s="1"/>
  <c r="V24" i="21"/>
  <c r="U24" i="21"/>
  <c r="S24" i="21"/>
  <c r="R24" i="21"/>
  <c r="O24" i="21"/>
  <c r="P24" i="21" s="1"/>
  <c r="M24" i="21"/>
  <c r="L24" i="21"/>
  <c r="I24" i="21"/>
  <c r="J24" i="21" s="1"/>
  <c r="F24" i="21"/>
  <c r="G24" i="21" s="1"/>
  <c r="V23" i="21"/>
  <c r="U23" i="21"/>
  <c r="R23" i="21"/>
  <c r="S23" i="21" s="1"/>
  <c r="O23" i="21"/>
  <c r="P23" i="21" s="1"/>
  <c r="M23" i="21"/>
  <c r="L23" i="21"/>
  <c r="J23" i="21"/>
  <c r="I23" i="21"/>
  <c r="F23" i="21"/>
  <c r="G23" i="21" s="1"/>
  <c r="V22" i="21"/>
  <c r="U22" i="21"/>
  <c r="R22" i="21"/>
  <c r="S22" i="21" s="1"/>
  <c r="O22" i="21"/>
  <c r="P22" i="21" s="1"/>
  <c r="M22" i="21"/>
  <c r="L22" i="21"/>
  <c r="I22" i="21"/>
  <c r="J22" i="21" s="1"/>
  <c r="F22" i="21"/>
  <c r="G22" i="21" s="1"/>
  <c r="V21" i="21"/>
  <c r="U21" i="21"/>
  <c r="S21" i="21"/>
  <c r="R21" i="21"/>
  <c r="O21" i="21"/>
  <c r="P21" i="21" s="1"/>
  <c r="M21" i="21"/>
  <c r="L21" i="21"/>
  <c r="I21" i="21"/>
  <c r="J21" i="21" s="1"/>
  <c r="F21" i="21"/>
  <c r="G21" i="21" s="1"/>
  <c r="V20" i="21"/>
  <c r="U20" i="21"/>
  <c r="R20" i="21"/>
  <c r="S20" i="21" s="1"/>
  <c r="O20" i="21"/>
  <c r="P20" i="21" s="1"/>
  <c r="M20" i="21"/>
  <c r="L20" i="21"/>
  <c r="J20" i="21"/>
  <c r="I20" i="21"/>
  <c r="F20" i="21"/>
  <c r="G20" i="21" s="1"/>
  <c r="V19" i="21"/>
  <c r="U19" i="21"/>
  <c r="R19" i="21"/>
  <c r="S19" i="21" s="1"/>
  <c r="O19" i="21"/>
  <c r="P19" i="21" s="1"/>
  <c r="M19" i="21"/>
  <c r="L19" i="21"/>
  <c r="I19" i="21"/>
  <c r="J19" i="21" s="1"/>
  <c r="F19" i="21"/>
  <c r="G19" i="21" s="1"/>
  <c r="V18" i="21"/>
  <c r="U18" i="21"/>
  <c r="S18" i="21"/>
  <c r="R18" i="21"/>
  <c r="O18" i="21"/>
  <c r="P18" i="21" s="1"/>
  <c r="M18" i="21"/>
  <c r="L18" i="21"/>
  <c r="J18" i="21"/>
  <c r="I18" i="21"/>
  <c r="F18" i="21"/>
  <c r="G18" i="21" s="1"/>
  <c r="V17" i="21"/>
  <c r="U17" i="21"/>
  <c r="R17" i="21"/>
  <c r="S17" i="21" s="1"/>
  <c r="O17" i="21"/>
  <c r="P17" i="21" s="1"/>
  <c r="M17" i="21"/>
  <c r="L17" i="21"/>
  <c r="J17" i="21"/>
  <c r="I17" i="21"/>
  <c r="F17" i="21"/>
  <c r="G17" i="21" s="1"/>
  <c r="V16" i="21"/>
  <c r="U16" i="21"/>
  <c r="R16" i="21"/>
  <c r="S16" i="21" s="1"/>
  <c r="O16" i="21"/>
  <c r="P16" i="21" s="1"/>
  <c r="M16" i="21"/>
  <c r="L16" i="21"/>
  <c r="I16" i="21"/>
  <c r="J16" i="21" s="1"/>
  <c r="G16" i="21"/>
  <c r="F16" i="21"/>
  <c r="V15" i="21"/>
  <c r="U15" i="21"/>
  <c r="R15" i="21"/>
  <c r="S15" i="21" s="1"/>
  <c r="P15" i="21"/>
  <c r="O15" i="21"/>
  <c r="M15" i="21"/>
  <c r="L15" i="21"/>
  <c r="I15" i="21"/>
  <c r="J15" i="21" s="1"/>
  <c r="G15" i="21"/>
  <c r="F15" i="21"/>
  <c r="V14" i="21"/>
  <c r="U14" i="21"/>
  <c r="R14" i="21"/>
  <c r="S14" i="21" s="1"/>
  <c r="P14" i="21"/>
  <c r="O14" i="21"/>
  <c r="M14" i="21"/>
  <c r="L14" i="21"/>
  <c r="I14" i="21"/>
  <c r="J14" i="21" s="1"/>
  <c r="G14" i="21"/>
  <c r="F14" i="21"/>
  <c r="V13" i="21"/>
  <c r="U13" i="21"/>
  <c r="R13" i="21"/>
  <c r="S13" i="21" s="1"/>
  <c r="P13" i="21"/>
  <c r="O13" i="21"/>
  <c r="M13" i="21"/>
  <c r="L13" i="21"/>
  <c r="I13" i="21"/>
  <c r="J13" i="21" s="1"/>
  <c r="G13" i="21"/>
  <c r="F13" i="21"/>
  <c r="V12" i="21"/>
  <c r="U12" i="21"/>
  <c r="R12" i="21"/>
  <c r="S12" i="21" s="1"/>
  <c r="P12" i="21"/>
  <c r="O12" i="21"/>
  <c r="M12" i="21"/>
  <c r="L12" i="21"/>
  <c r="I12" i="21"/>
  <c r="J12" i="21" s="1"/>
  <c r="G12" i="21"/>
  <c r="F12" i="21"/>
  <c r="V11" i="21"/>
  <c r="U11" i="21"/>
  <c r="R11" i="21"/>
  <c r="S11" i="21" s="1"/>
  <c r="P11" i="21"/>
  <c r="O11" i="21"/>
  <c r="M11" i="21"/>
  <c r="L11" i="21"/>
  <c r="I11" i="21"/>
  <c r="J11" i="21" s="1"/>
  <c r="G11" i="21"/>
  <c r="F11" i="21"/>
  <c r="V10" i="21"/>
  <c r="U10" i="21"/>
  <c r="R10" i="21"/>
  <c r="S10" i="21" s="1"/>
  <c r="P10" i="21"/>
  <c r="O10" i="21"/>
  <c r="M10" i="21"/>
  <c r="L10" i="21"/>
  <c r="I10" i="21"/>
  <c r="J10" i="21" s="1"/>
  <c r="G10" i="21"/>
  <c r="F10" i="21"/>
  <c r="V9" i="21"/>
  <c r="U9" i="21"/>
  <c r="R9" i="21"/>
  <c r="S9" i="21" s="1"/>
  <c r="P9" i="21"/>
  <c r="O9" i="21"/>
  <c r="M9" i="21"/>
  <c r="L9" i="21"/>
  <c r="I9" i="21"/>
  <c r="J9" i="21" s="1"/>
  <c r="G9" i="21"/>
  <c r="F9" i="21"/>
  <c r="V8" i="21"/>
  <c r="U8" i="21"/>
  <c r="R8" i="21"/>
  <c r="S8" i="21" s="1"/>
  <c r="P8" i="21"/>
  <c r="O8" i="21"/>
  <c r="M8" i="21"/>
  <c r="L8" i="21"/>
  <c r="I8" i="21"/>
  <c r="J8" i="21" s="1"/>
  <c r="G8" i="21"/>
  <c r="F8" i="21"/>
  <c r="V7" i="21"/>
  <c r="U7" i="21"/>
  <c r="R7" i="21"/>
  <c r="S7" i="21" s="1"/>
  <c r="P7" i="21"/>
  <c r="O7" i="21"/>
  <c r="M7" i="21"/>
  <c r="L7" i="21"/>
  <c r="I7" i="21"/>
  <c r="J7" i="21" s="1"/>
  <c r="G7" i="21"/>
  <c r="F7" i="21"/>
  <c r="V6" i="21"/>
  <c r="U6" i="21"/>
  <c r="R6" i="21"/>
  <c r="S6" i="21" s="1"/>
  <c r="P6" i="21"/>
  <c r="O6" i="21"/>
  <c r="M6" i="21"/>
  <c r="L6" i="21"/>
  <c r="I6" i="21"/>
  <c r="J6" i="21" s="1"/>
  <c r="G6" i="21"/>
  <c r="F6" i="21"/>
  <c r="V5" i="21"/>
  <c r="U5" i="21"/>
  <c r="R5" i="21"/>
  <c r="S5" i="21" s="1"/>
  <c r="P5" i="21"/>
  <c r="O5" i="21"/>
  <c r="M5" i="21"/>
  <c r="L5" i="21"/>
  <c r="I5" i="21"/>
  <c r="J5" i="21" s="1"/>
  <c r="G5" i="21"/>
  <c r="F5" i="21"/>
  <c r="V4" i="21"/>
  <c r="V35" i="21" s="1"/>
  <c r="U4" i="21"/>
  <c r="R4" i="21"/>
  <c r="P4" i="21"/>
  <c r="O4" i="21"/>
  <c r="P35" i="21" s="1"/>
  <c r="M4" i="21"/>
  <c r="M35" i="21" s="1"/>
  <c r="L4" i="21"/>
  <c r="I4" i="21"/>
  <c r="G4" i="21"/>
  <c r="F4" i="21"/>
  <c r="U108" i="20"/>
  <c r="V108" i="20" s="1"/>
  <c r="R108" i="20"/>
  <c r="S108" i="20" s="1"/>
  <c r="P108" i="20"/>
  <c r="O108" i="20"/>
  <c r="L108" i="20"/>
  <c r="M108" i="20" s="1"/>
  <c r="I108" i="20"/>
  <c r="J108" i="20" s="1"/>
  <c r="G108" i="20"/>
  <c r="F108" i="20"/>
  <c r="U107" i="20"/>
  <c r="V107" i="20" s="1"/>
  <c r="R107" i="20"/>
  <c r="S107" i="20" s="1"/>
  <c r="P107" i="20"/>
  <c r="O107" i="20"/>
  <c r="L107" i="20"/>
  <c r="M107" i="20" s="1"/>
  <c r="I107" i="20"/>
  <c r="J107" i="20" s="1"/>
  <c r="G107" i="20"/>
  <c r="F107" i="20"/>
  <c r="U106" i="20"/>
  <c r="V106" i="20" s="1"/>
  <c r="R106" i="20"/>
  <c r="S106" i="20" s="1"/>
  <c r="P106" i="20"/>
  <c r="O106" i="20"/>
  <c r="L106" i="20"/>
  <c r="M106" i="20" s="1"/>
  <c r="I106" i="20"/>
  <c r="J106" i="20" s="1"/>
  <c r="G106" i="20"/>
  <c r="F106" i="20"/>
  <c r="U105" i="20"/>
  <c r="V105" i="20" s="1"/>
  <c r="R105" i="20"/>
  <c r="S105" i="20" s="1"/>
  <c r="P105" i="20"/>
  <c r="O105" i="20"/>
  <c r="L105" i="20"/>
  <c r="M105" i="20" s="1"/>
  <c r="I105" i="20"/>
  <c r="J105" i="20" s="1"/>
  <c r="G105" i="20"/>
  <c r="F105" i="20"/>
  <c r="U104" i="20"/>
  <c r="V104" i="20" s="1"/>
  <c r="R104" i="20"/>
  <c r="S104" i="20" s="1"/>
  <c r="P104" i="20"/>
  <c r="O104" i="20"/>
  <c r="L104" i="20"/>
  <c r="M104" i="20" s="1"/>
  <c r="I104" i="20"/>
  <c r="J104" i="20" s="1"/>
  <c r="F104" i="20"/>
  <c r="G104" i="20" s="1"/>
  <c r="U103" i="20"/>
  <c r="V103" i="20" s="1"/>
  <c r="R103" i="20"/>
  <c r="S103" i="20" s="1"/>
  <c r="P103" i="20"/>
  <c r="O103" i="20"/>
  <c r="L103" i="20"/>
  <c r="M103" i="20" s="1"/>
  <c r="I103" i="20"/>
  <c r="J103" i="20" s="1"/>
  <c r="F103" i="20"/>
  <c r="G103" i="20" s="1"/>
  <c r="U102" i="20"/>
  <c r="V102" i="20" s="1"/>
  <c r="R102" i="20"/>
  <c r="S102" i="20" s="1"/>
  <c r="O102" i="20"/>
  <c r="P102" i="20" s="1"/>
  <c r="L102" i="20"/>
  <c r="M102" i="20" s="1"/>
  <c r="I102" i="20"/>
  <c r="J102" i="20" s="1"/>
  <c r="G102" i="20"/>
  <c r="F102" i="20"/>
  <c r="U101" i="20"/>
  <c r="V101" i="20" s="1"/>
  <c r="R101" i="20"/>
  <c r="S101" i="20" s="1"/>
  <c r="O101" i="20"/>
  <c r="P101" i="20" s="1"/>
  <c r="L101" i="20"/>
  <c r="M101" i="20" s="1"/>
  <c r="I101" i="20"/>
  <c r="J101" i="20" s="1"/>
  <c r="F101" i="20"/>
  <c r="G101" i="20" s="1"/>
  <c r="U100" i="20"/>
  <c r="V100" i="20" s="1"/>
  <c r="R100" i="20"/>
  <c r="S100" i="20" s="1"/>
  <c r="P100" i="20"/>
  <c r="O100" i="20"/>
  <c r="L100" i="20"/>
  <c r="M100" i="20" s="1"/>
  <c r="I100" i="20"/>
  <c r="J100" i="20" s="1"/>
  <c r="F100" i="20"/>
  <c r="G100" i="20" s="1"/>
  <c r="U99" i="20"/>
  <c r="R99" i="20"/>
  <c r="O99" i="20"/>
  <c r="P99" i="20" s="1"/>
  <c r="L99" i="20"/>
  <c r="M99" i="20" s="1"/>
  <c r="I99" i="20"/>
  <c r="J99" i="20" s="1"/>
  <c r="G99" i="20"/>
  <c r="F99" i="20"/>
  <c r="U93" i="20"/>
  <c r="V93" i="20" s="1"/>
  <c r="R93" i="20"/>
  <c r="S93" i="20" s="1"/>
  <c r="O93" i="20"/>
  <c r="P93" i="20" s="1"/>
  <c r="L93" i="20"/>
  <c r="M93" i="20" s="1"/>
  <c r="I93" i="20"/>
  <c r="J93" i="20" s="1"/>
  <c r="G93" i="20"/>
  <c r="F93" i="20"/>
  <c r="U92" i="20"/>
  <c r="V92" i="20" s="1"/>
  <c r="R92" i="20"/>
  <c r="S92" i="20" s="1"/>
  <c r="O92" i="20"/>
  <c r="P92" i="20" s="1"/>
  <c r="L92" i="20"/>
  <c r="M92" i="20" s="1"/>
  <c r="I92" i="20"/>
  <c r="J92" i="20" s="1"/>
  <c r="F92" i="20"/>
  <c r="G92" i="20" s="1"/>
  <c r="U91" i="20"/>
  <c r="V91" i="20" s="1"/>
  <c r="R91" i="20"/>
  <c r="S91" i="20" s="1"/>
  <c r="P91" i="20"/>
  <c r="O91" i="20"/>
  <c r="L91" i="20"/>
  <c r="M91" i="20" s="1"/>
  <c r="I91" i="20"/>
  <c r="J91" i="20" s="1"/>
  <c r="F91" i="20"/>
  <c r="G91" i="20" s="1"/>
  <c r="U90" i="20"/>
  <c r="V90" i="20" s="1"/>
  <c r="R90" i="20"/>
  <c r="S90" i="20" s="1"/>
  <c r="O90" i="20"/>
  <c r="P90" i="20" s="1"/>
  <c r="L90" i="20"/>
  <c r="M90" i="20" s="1"/>
  <c r="I90" i="20"/>
  <c r="J90" i="20" s="1"/>
  <c r="G90" i="20"/>
  <c r="F90" i="20"/>
  <c r="U89" i="20"/>
  <c r="V89" i="20" s="1"/>
  <c r="R89" i="20"/>
  <c r="S89" i="20" s="1"/>
  <c r="O89" i="20"/>
  <c r="P89" i="20" s="1"/>
  <c r="L89" i="20"/>
  <c r="M89" i="20" s="1"/>
  <c r="I89" i="20"/>
  <c r="J89" i="20" s="1"/>
  <c r="F89" i="20"/>
  <c r="G89" i="20" s="1"/>
  <c r="U88" i="20"/>
  <c r="V88" i="20" s="1"/>
  <c r="R88" i="20"/>
  <c r="S88" i="20" s="1"/>
  <c r="P88" i="20"/>
  <c r="O88" i="20"/>
  <c r="L88" i="20"/>
  <c r="M88" i="20" s="1"/>
  <c r="I88" i="20"/>
  <c r="J88" i="20" s="1"/>
  <c r="F88" i="20"/>
  <c r="G88" i="20" s="1"/>
  <c r="U87" i="20"/>
  <c r="V87" i="20" s="1"/>
  <c r="R87" i="20"/>
  <c r="S87" i="20" s="1"/>
  <c r="O87" i="20"/>
  <c r="P87" i="20" s="1"/>
  <c r="L87" i="20"/>
  <c r="M87" i="20" s="1"/>
  <c r="I87" i="20"/>
  <c r="J87" i="20" s="1"/>
  <c r="G87" i="20"/>
  <c r="F87" i="20"/>
  <c r="U86" i="20"/>
  <c r="V86" i="20" s="1"/>
  <c r="R86" i="20"/>
  <c r="S86" i="20" s="1"/>
  <c r="O86" i="20"/>
  <c r="P86" i="20" s="1"/>
  <c r="L86" i="20"/>
  <c r="I86" i="20"/>
  <c r="J86" i="20" s="1"/>
  <c r="F86" i="20"/>
  <c r="G86" i="20" s="1"/>
  <c r="U85" i="20"/>
  <c r="V85" i="20" s="1"/>
  <c r="R85" i="20"/>
  <c r="S85" i="20" s="1"/>
  <c r="P85" i="20"/>
  <c r="O85" i="20"/>
  <c r="L85" i="20"/>
  <c r="M85" i="20" s="1"/>
  <c r="I85" i="20"/>
  <c r="J85" i="20" s="1"/>
  <c r="F85" i="20"/>
  <c r="G85" i="20" s="1"/>
  <c r="U84" i="20"/>
  <c r="R84" i="20"/>
  <c r="S84" i="20" s="1"/>
  <c r="O84" i="20"/>
  <c r="P84" i="20" s="1"/>
  <c r="L84" i="20"/>
  <c r="M84" i="20" s="1"/>
  <c r="I84" i="20"/>
  <c r="J84" i="20" s="1"/>
  <c r="G84" i="20"/>
  <c r="F84" i="20"/>
  <c r="U68" i="20"/>
  <c r="V68" i="20" s="1"/>
  <c r="R68" i="20"/>
  <c r="S68" i="20" s="1"/>
  <c r="O68" i="20"/>
  <c r="P68" i="20" s="1"/>
  <c r="L68" i="20"/>
  <c r="M68" i="20" s="1"/>
  <c r="J68" i="20"/>
  <c r="I68" i="20"/>
  <c r="F68" i="20"/>
  <c r="G68" i="20" s="1"/>
  <c r="U67" i="20"/>
  <c r="V67" i="20" s="1"/>
  <c r="R67" i="20"/>
  <c r="S67" i="20" s="1"/>
  <c r="O67" i="20"/>
  <c r="P67" i="20" s="1"/>
  <c r="L67" i="20"/>
  <c r="M67" i="20" s="1"/>
  <c r="I67" i="20"/>
  <c r="J67" i="20" s="1"/>
  <c r="F67" i="20"/>
  <c r="G67" i="20" s="1"/>
  <c r="U66" i="20"/>
  <c r="V66" i="20" s="1"/>
  <c r="S66" i="20"/>
  <c r="R66" i="20"/>
  <c r="O66" i="20"/>
  <c r="P66" i="20" s="1"/>
  <c r="L66" i="20"/>
  <c r="M66" i="20" s="1"/>
  <c r="I66" i="20"/>
  <c r="J66" i="20" s="1"/>
  <c r="F66" i="20"/>
  <c r="G66" i="20" s="1"/>
  <c r="U65" i="20"/>
  <c r="V65" i="20" s="1"/>
  <c r="R65" i="20"/>
  <c r="S65" i="20" s="1"/>
  <c r="O65" i="20"/>
  <c r="P65" i="20" s="1"/>
  <c r="L65" i="20"/>
  <c r="M65" i="20" s="1"/>
  <c r="J65" i="20"/>
  <c r="I65" i="20"/>
  <c r="F65" i="20"/>
  <c r="G65" i="20" s="1"/>
  <c r="U64" i="20"/>
  <c r="V64" i="20" s="1"/>
  <c r="R64" i="20"/>
  <c r="S64" i="20" s="1"/>
  <c r="O64" i="20"/>
  <c r="P64" i="20" s="1"/>
  <c r="L64" i="20"/>
  <c r="M64" i="20" s="1"/>
  <c r="I64" i="20"/>
  <c r="J64" i="20" s="1"/>
  <c r="F64" i="20"/>
  <c r="G64" i="20" s="1"/>
  <c r="U63" i="20"/>
  <c r="V63" i="20" s="1"/>
  <c r="S63" i="20"/>
  <c r="R63" i="20"/>
  <c r="O63" i="20"/>
  <c r="P63" i="20" s="1"/>
  <c r="L63" i="20"/>
  <c r="M63" i="20" s="1"/>
  <c r="I63" i="20"/>
  <c r="J63" i="20" s="1"/>
  <c r="F63" i="20"/>
  <c r="G63" i="20" s="1"/>
  <c r="U62" i="20"/>
  <c r="V62" i="20" s="1"/>
  <c r="R62" i="20"/>
  <c r="S62" i="20" s="1"/>
  <c r="O62" i="20"/>
  <c r="P62" i="20" s="1"/>
  <c r="L62" i="20"/>
  <c r="M62" i="20" s="1"/>
  <c r="J62" i="20"/>
  <c r="I62" i="20"/>
  <c r="F62" i="20"/>
  <c r="G62" i="20" s="1"/>
  <c r="U61" i="20"/>
  <c r="V61" i="20" s="1"/>
  <c r="R61" i="20"/>
  <c r="S61" i="20" s="1"/>
  <c r="O61" i="20"/>
  <c r="P61" i="20" s="1"/>
  <c r="L61" i="20"/>
  <c r="M61" i="20" s="1"/>
  <c r="I61" i="20"/>
  <c r="J61" i="20" s="1"/>
  <c r="F61" i="20"/>
  <c r="G61" i="20" s="1"/>
  <c r="U60" i="20"/>
  <c r="V60" i="20" s="1"/>
  <c r="S60" i="20"/>
  <c r="R60" i="20"/>
  <c r="O60" i="20"/>
  <c r="P60" i="20" s="1"/>
  <c r="L60" i="20"/>
  <c r="M60" i="20" s="1"/>
  <c r="I60" i="20"/>
  <c r="J60" i="20" s="1"/>
  <c r="F60" i="20"/>
  <c r="G60" i="20" s="1"/>
  <c r="U59" i="20"/>
  <c r="V59" i="20" s="1"/>
  <c r="R59" i="20"/>
  <c r="S59" i="20" s="1"/>
  <c r="O59" i="20"/>
  <c r="P59" i="20" s="1"/>
  <c r="L59" i="20"/>
  <c r="M59" i="20" s="1"/>
  <c r="J59" i="20"/>
  <c r="I59" i="20"/>
  <c r="F59" i="20"/>
  <c r="G59" i="20" s="1"/>
  <c r="U58" i="20"/>
  <c r="V58" i="20" s="1"/>
  <c r="R58" i="20"/>
  <c r="S58" i="20" s="1"/>
  <c r="O58" i="20"/>
  <c r="P58" i="20" s="1"/>
  <c r="L58" i="20"/>
  <c r="M58" i="20" s="1"/>
  <c r="I58" i="20"/>
  <c r="J58" i="20" s="1"/>
  <c r="F58" i="20"/>
  <c r="G58" i="20" s="1"/>
  <c r="U57" i="20"/>
  <c r="V57" i="20" s="1"/>
  <c r="S57" i="20"/>
  <c r="R57" i="20"/>
  <c r="O57" i="20"/>
  <c r="P57" i="20" s="1"/>
  <c r="L57" i="20"/>
  <c r="M57" i="20" s="1"/>
  <c r="I57" i="20"/>
  <c r="J57" i="20" s="1"/>
  <c r="F57" i="20"/>
  <c r="G57" i="20" s="1"/>
  <c r="U56" i="20"/>
  <c r="V56" i="20" s="1"/>
  <c r="R56" i="20"/>
  <c r="S56" i="20" s="1"/>
  <c r="O56" i="20"/>
  <c r="P56" i="20" s="1"/>
  <c r="L56" i="20"/>
  <c r="M56" i="20" s="1"/>
  <c r="J56" i="20"/>
  <c r="I56" i="20"/>
  <c r="F56" i="20"/>
  <c r="G56" i="20" s="1"/>
  <c r="U55" i="20"/>
  <c r="V55" i="20" s="1"/>
  <c r="R55" i="20"/>
  <c r="S55" i="20" s="1"/>
  <c r="O55" i="20"/>
  <c r="P55" i="20" s="1"/>
  <c r="L55" i="20"/>
  <c r="M55" i="20" s="1"/>
  <c r="I55" i="20"/>
  <c r="J55" i="20" s="1"/>
  <c r="F55" i="20"/>
  <c r="G55" i="20" s="1"/>
  <c r="U54" i="20"/>
  <c r="V54" i="20" s="1"/>
  <c r="S54" i="20"/>
  <c r="R54" i="20"/>
  <c r="O54" i="20"/>
  <c r="P54" i="20" s="1"/>
  <c r="L54" i="20"/>
  <c r="M54" i="20" s="1"/>
  <c r="I54" i="20"/>
  <c r="J54" i="20" s="1"/>
  <c r="F54" i="20"/>
  <c r="G54" i="20" s="1"/>
  <c r="U53" i="20"/>
  <c r="V53" i="20" s="1"/>
  <c r="R53" i="20"/>
  <c r="S53" i="20" s="1"/>
  <c r="O53" i="20"/>
  <c r="P53" i="20" s="1"/>
  <c r="L53" i="20"/>
  <c r="M53" i="20" s="1"/>
  <c r="J53" i="20"/>
  <c r="I53" i="20"/>
  <c r="F53" i="20"/>
  <c r="G53" i="20" s="1"/>
  <c r="U52" i="20"/>
  <c r="V52" i="20" s="1"/>
  <c r="R52" i="20"/>
  <c r="S52" i="20" s="1"/>
  <c r="O52" i="20"/>
  <c r="P52" i="20" s="1"/>
  <c r="L52" i="20"/>
  <c r="M52" i="20" s="1"/>
  <c r="I52" i="20"/>
  <c r="J52" i="20" s="1"/>
  <c r="F52" i="20"/>
  <c r="G52" i="20" s="1"/>
  <c r="U51" i="20"/>
  <c r="V51" i="20" s="1"/>
  <c r="S51" i="20"/>
  <c r="R51" i="20"/>
  <c r="O51" i="20"/>
  <c r="P51" i="20" s="1"/>
  <c r="L51" i="20"/>
  <c r="M51" i="20" s="1"/>
  <c r="I51" i="20"/>
  <c r="J51" i="20" s="1"/>
  <c r="F51" i="20"/>
  <c r="G51" i="20" s="1"/>
  <c r="U50" i="20"/>
  <c r="V50" i="20" s="1"/>
  <c r="R50" i="20"/>
  <c r="S50" i="20" s="1"/>
  <c r="O50" i="20"/>
  <c r="P50" i="20" s="1"/>
  <c r="L50" i="20"/>
  <c r="M50" i="20" s="1"/>
  <c r="J50" i="20"/>
  <c r="I50" i="20"/>
  <c r="F50" i="20"/>
  <c r="G50" i="20" s="1"/>
  <c r="U49" i="20"/>
  <c r="V49" i="20" s="1"/>
  <c r="R49" i="20"/>
  <c r="S49" i="20" s="1"/>
  <c r="O49" i="20"/>
  <c r="P49" i="20" s="1"/>
  <c r="L49" i="20"/>
  <c r="M49" i="20" s="1"/>
  <c r="I49" i="20"/>
  <c r="J49" i="20" s="1"/>
  <c r="F49" i="20"/>
  <c r="G49" i="20" s="1"/>
  <c r="U48" i="20"/>
  <c r="V48" i="20" s="1"/>
  <c r="S48" i="20"/>
  <c r="R48" i="20"/>
  <c r="O48" i="20"/>
  <c r="P48" i="20" s="1"/>
  <c r="L48" i="20"/>
  <c r="M48" i="20" s="1"/>
  <c r="I48" i="20"/>
  <c r="J48" i="20" s="1"/>
  <c r="G48" i="20"/>
  <c r="F48" i="20"/>
  <c r="U47" i="20"/>
  <c r="V47" i="20" s="1"/>
  <c r="R47" i="20"/>
  <c r="S47" i="20" s="1"/>
  <c r="P47" i="20"/>
  <c r="O47" i="20"/>
  <c r="L47" i="20"/>
  <c r="M47" i="20" s="1"/>
  <c r="I47" i="20"/>
  <c r="J47" i="20" s="1"/>
  <c r="G47" i="20"/>
  <c r="F47" i="20"/>
  <c r="U46" i="20"/>
  <c r="V46" i="20" s="1"/>
  <c r="R46" i="20"/>
  <c r="S46" i="20" s="1"/>
  <c r="P46" i="20"/>
  <c r="O46" i="20"/>
  <c r="L46" i="20"/>
  <c r="M46" i="20" s="1"/>
  <c r="I46" i="20"/>
  <c r="J46" i="20" s="1"/>
  <c r="G46" i="20"/>
  <c r="F46" i="20"/>
  <c r="U45" i="20"/>
  <c r="V45" i="20" s="1"/>
  <c r="R45" i="20"/>
  <c r="S45" i="20" s="1"/>
  <c r="P45" i="20"/>
  <c r="O45" i="20"/>
  <c r="L45" i="20"/>
  <c r="M45" i="20" s="1"/>
  <c r="I45" i="20"/>
  <c r="J45" i="20" s="1"/>
  <c r="G45" i="20"/>
  <c r="F45" i="20"/>
  <c r="U44" i="20"/>
  <c r="V44" i="20" s="1"/>
  <c r="R44" i="20"/>
  <c r="S44" i="20" s="1"/>
  <c r="P44" i="20"/>
  <c r="O44" i="20"/>
  <c r="L44" i="20"/>
  <c r="M44" i="20" s="1"/>
  <c r="I44" i="20"/>
  <c r="J44" i="20" s="1"/>
  <c r="G44" i="20"/>
  <c r="F44" i="20"/>
  <c r="U43" i="20"/>
  <c r="V43" i="20" s="1"/>
  <c r="R43" i="20"/>
  <c r="S43" i="20" s="1"/>
  <c r="P43" i="20"/>
  <c r="O43" i="20"/>
  <c r="L43" i="20"/>
  <c r="M43" i="20" s="1"/>
  <c r="I43" i="20"/>
  <c r="J43" i="20" s="1"/>
  <c r="G43" i="20"/>
  <c r="F43" i="20"/>
  <c r="U42" i="20"/>
  <c r="V42" i="20" s="1"/>
  <c r="R42" i="20"/>
  <c r="S42" i="20" s="1"/>
  <c r="P42" i="20"/>
  <c r="O42" i="20"/>
  <c r="L42" i="20"/>
  <c r="M42" i="20" s="1"/>
  <c r="I42" i="20"/>
  <c r="J42" i="20" s="1"/>
  <c r="G42" i="20"/>
  <c r="F42" i="20"/>
  <c r="U41" i="20"/>
  <c r="V41" i="20" s="1"/>
  <c r="R41" i="20"/>
  <c r="S41" i="20" s="1"/>
  <c r="P41" i="20"/>
  <c r="O41" i="20"/>
  <c r="L41" i="20"/>
  <c r="M41" i="20" s="1"/>
  <c r="I41" i="20"/>
  <c r="J41" i="20" s="1"/>
  <c r="G41" i="20"/>
  <c r="F41" i="20"/>
  <c r="U40" i="20"/>
  <c r="V40" i="20" s="1"/>
  <c r="R40" i="20"/>
  <c r="S40" i="20" s="1"/>
  <c r="P40" i="20"/>
  <c r="O40" i="20"/>
  <c r="L40" i="20"/>
  <c r="M40" i="20" s="1"/>
  <c r="I40" i="20"/>
  <c r="J40" i="20" s="1"/>
  <c r="G40" i="20"/>
  <c r="F40" i="20"/>
  <c r="U39" i="20"/>
  <c r="R39" i="20"/>
  <c r="P39" i="20"/>
  <c r="O39" i="20"/>
  <c r="L39" i="20"/>
  <c r="I39" i="20"/>
  <c r="G39" i="20"/>
  <c r="F39" i="20"/>
  <c r="U33" i="20"/>
  <c r="V33" i="20" s="1"/>
  <c r="R33" i="20"/>
  <c r="S33" i="20" s="1"/>
  <c r="P33" i="20"/>
  <c r="O33" i="20"/>
  <c r="L33" i="20"/>
  <c r="M33" i="20" s="1"/>
  <c r="I33" i="20"/>
  <c r="J33" i="20" s="1"/>
  <c r="G33" i="20"/>
  <c r="F33" i="20"/>
  <c r="U32" i="20"/>
  <c r="V32" i="20" s="1"/>
  <c r="R32" i="20"/>
  <c r="S32" i="20" s="1"/>
  <c r="P32" i="20"/>
  <c r="O32" i="20"/>
  <c r="L32" i="20"/>
  <c r="M32" i="20" s="1"/>
  <c r="I32" i="20"/>
  <c r="J32" i="20" s="1"/>
  <c r="G32" i="20"/>
  <c r="F32" i="20"/>
  <c r="U31" i="20"/>
  <c r="V31" i="20" s="1"/>
  <c r="R31" i="20"/>
  <c r="S31" i="20" s="1"/>
  <c r="P31" i="20"/>
  <c r="O31" i="20"/>
  <c r="L31" i="20"/>
  <c r="M31" i="20" s="1"/>
  <c r="I31" i="20"/>
  <c r="J31" i="20" s="1"/>
  <c r="G31" i="20"/>
  <c r="F31" i="20"/>
  <c r="U30" i="20"/>
  <c r="V30" i="20" s="1"/>
  <c r="R30" i="20"/>
  <c r="S30" i="20" s="1"/>
  <c r="P30" i="20"/>
  <c r="O30" i="20"/>
  <c r="L30" i="20"/>
  <c r="M30" i="20" s="1"/>
  <c r="I30" i="20"/>
  <c r="J30" i="20" s="1"/>
  <c r="G30" i="20"/>
  <c r="F30" i="20"/>
  <c r="U29" i="20"/>
  <c r="V29" i="20" s="1"/>
  <c r="R29" i="20"/>
  <c r="S29" i="20" s="1"/>
  <c r="P29" i="20"/>
  <c r="O29" i="20"/>
  <c r="L29" i="20"/>
  <c r="M29" i="20" s="1"/>
  <c r="I29" i="20"/>
  <c r="J29" i="20" s="1"/>
  <c r="G29" i="20"/>
  <c r="F29" i="20"/>
  <c r="U28" i="20"/>
  <c r="V28" i="20" s="1"/>
  <c r="R28" i="20"/>
  <c r="S28" i="20" s="1"/>
  <c r="P28" i="20"/>
  <c r="O28" i="20"/>
  <c r="L28" i="20"/>
  <c r="M28" i="20" s="1"/>
  <c r="I28" i="20"/>
  <c r="J28" i="20" s="1"/>
  <c r="G28" i="20"/>
  <c r="F28" i="20"/>
  <c r="U27" i="20"/>
  <c r="V27" i="20" s="1"/>
  <c r="R27" i="20"/>
  <c r="S27" i="20" s="1"/>
  <c r="P27" i="20"/>
  <c r="O27" i="20"/>
  <c r="L27" i="20"/>
  <c r="M27" i="20" s="1"/>
  <c r="I27" i="20"/>
  <c r="J27" i="20" s="1"/>
  <c r="G27" i="20"/>
  <c r="F27" i="20"/>
  <c r="U26" i="20"/>
  <c r="V26" i="20" s="1"/>
  <c r="S26" i="20"/>
  <c r="R26" i="20"/>
  <c r="P26" i="20"/>
  <c r="O26" i="20"/>
  <c r="L26" i="20"/>
  <c r="M26" i="20" s="1"/>
  <c r="J26" i="20"/>
  <c r="I26" i="20"/>
  <c r="G26" i="20"/>
  <c r="F26" i="20"/>
  <c r="U25" i="20"/>
  <c r="V25" i="20" s="1"/>
  <c r="R25" i="20"/>
  <c r="S25" i="20" s="1"/>
  <c r="P25" i="20"/>
  <c r="O25" i="20"/>
  <c r="L25" i="20"/>
  <c r="M25" i="20" s="1"/>
  <c r="I25" i="20"/>
  <c r="J25" i="20" s="1"/>
  <c r="G25" i="20"/>
  <c r="F25" i="20"/>
  <c r="U24" i="20"/>
  <c r="V24" i="20" s="1"/>
  <c r="S24" i="20"/>
  <c r="R24" i="20"/>
  <c r="P24" i="20"/>
  <c r="O24" i="20"/>
  <c r="L24" i="20"/>
  <c r="M24" i="20" s="1"/>
  <c r="I24" i="20"/>
  <c r="J24" i="20" s="1"/>
  <c r="G24" i="20"/>
  <c r="F24" i="20"/>
  <c r="U23" i="20"/>
  <c r="V23" i="20" s="1"/>
  <c r="S23" i="20"/>
  <c r="R23" i="20"/>
  <c r="P23" i="20"/>
  <c r="O23" i="20"/>
  <c r="L23" i="20"/>
  <c r="M23" i="20" s="1"/>
  <c r="J23" i="20"/>
  <c r="I23" i="20"/>
  <c r="G23" i="20"/>
  <c r="F23" i="20"/>
  <c r="U22" i="20"/>
  <c r="V22" i="20" s="1"/>
  <c r="R22" i="20"/>
  <c r="S22" i="20" s="1"/>
  <c r="P22" i="20"/>
  <c r="O22" i="20"/>
  <c r="L22" i="20"/>
  <c r="M22" i="20" s="1"/>
  <c r="I22" i="20"/>
  <c r="J22" i="20" s="1"/>
  <c r="G22" i="20"/>
  <c r="F22" i="20"/>
  <c r="U21" i="20"/>
  <c r="V21" i="20" s="1"/>
  <c r="S21" i="20"/>
  <c r="R21" i="20"/>
  <c r="P21" i="20"/>
  <c r="O21" i="20"/>
  <c r="L21" i="20"/>
  <c r="M21" i="20" s="1"/>
  <c r="I21" i="20"/>
  <c r="J21" i="20" s="1"/>
  <c r="G21" i="20"/>
  <c r="F21" i="20"/>
  <c r="U20" i="20"/>
  <c r="V20" i="20" s="1"/>
  <c r="S20" i="20"/>
  <c r="R20" i="20"/>
  <c r="P20" i="20"/>
  <c r="O20" i="20"/>
  <c r="L20" i="20"/>
  <c r="M20" i="20" s="1"/>
  <c r="J20" i="20"/>
  <c r="I20" i="20"/>
  <c r="G20" i="20"/>
  <c r="F20" i="20"/>
  <c r="U19" i="20"/>
  <c r="V19" i="20" s="1"/>
  <c r="R19" i="20"/>
  <c r="S19" i="20" s="1"/>
  <c r="P19" i="20"/>
  <c r="O19" i="20"/>
  <c r="L19" i="20"/>
  <c r="M19" i="20" s="1"/>
  <c r="I19" i="20"/>
  <c r="J19" i="20" s="1"/>
  <c r="G19" i="20"/>
  <c r="F19" i="20"/>
  <c r="U18" i="20"/>
  <c r="V18" i="20" s="1"/>
  <c r="S18" i="20"/>
  <c r="R18" i="20"/>
  <c r="P18" i="20"/>
  <c r="O18" i="20"/>
  <c r="L18" i="20"/>
  <c r="M18" i="20" s="1"/>
  <c r="I18" i="20"/>
  <c r="J18" i="20" s="1"/>
  <c r="G18" i="20"/>
  <c r="F18" i="20"/>
  <c r="U17" i="20"/>
  <c r="V17" i="20" s="1"/>
  <c r="S17" i="20"/>
  <c r="R17" i="20"/>
  <c r="P17" i="20"/>
  <c r="O17" i="20"/>
  <c r="L17" i="20"/>
  <c r="M17" i="20" s="1"/>
  <c r="J17" i="20"/>
  <c r="I17" i="20"/>
  <c r="G17" i="20"/>
  <c r="F17" i="20"/>
  <c r="U16" i="20"/>
  <c r="V16" i="20" s="1"/>
  <c r="R16" i="20"/>
  <c r="P16" i="20"/>
  <c r="O16" i="20"/>
  <c r="L16" i="20"/>
  <c r="M16" i="20" s="1"/>
  <c r="I16" i="20"/>
  <c r="G16" i="20"/>
  <c r="F16" i="20"/>
  <c r="U15" i="20"/>
  <c r="V15" i="20" s="1"/>
  <c r="S15" i="20"/>
  <c r="R15" i="20"/>
  <c r="P15" i="20"/>
  <c r="O15" i="20"/>
  <c r="M15" i="20"/>
  <c r="L15" i="20"/>
  <c r="J15" i="20"/>
  <c r="I15" i="20"/>
  <c r="G15" i="20"/>
  <c r="F15" i="20"/>
  <c r="V14" i="20"/>
  <c r="U14" i="20"/>
  <c r="S14" i="20"/>
  <c r="R14" i="20"/>
  <c r="P14" i="20"/>
  <c r="O14" i="20"/>
  <c r="M14" i="20"/>
  <c r="L14" i="20"/>
  <c r="J14" i="20"/>
  <c r="I14" i="20"/>
  <c r="G14" i="20"/>
  <c r="F14" i="20"/>
  <c r="V13" i="20"/>
  <c r="U13" i="20"/>
  <c r="S13" i="20"/>
  <c r="R13" i="20"/>
  <c r="P13" i="20"/>
  <c r="O13" i="20"/>
  <c r="M13" i="20"/>
  <c r="L13" i="20"/>
  <c r="J13" i="20"/>
  <c r="I13" i="20"/>
  <c r="G13" i="20"/>
  <c r="F13" i="20"/>
  <c r="V12" i="20"/>
  <c r="U12" i="20"/>
  <c r="S12" i="20"/>
  <c r="R12" i="20"/>
  <c r="P12" i="20"/>
  <c r="O12" i="20"/>
  <c r="M12" i="20"/>
  <c r="L12" i="20"/>
  <c r="J12" i="20"/>
  <c r="I12" i="20"/>
  <c r="G12" i="20"/>
  <c r="F12" i="20"/>
  <c r="V11" i="20"/>
  <c r="U11" i="20"/>
  <c r="S11" i="20"/>
  <c r="R11" i="20"/>
  <c r="P11" i="20"/>
  <c r="O11" i="20"/>
  <c r="M11" i="20"/>
  <c r="L11" i="20"/>
  <c r="J11" i="20"/>
  <c r="I11" i="20"/>
  <c r="G11" i="20"/>
  <c r="F11" i="20"/>
  <c r="V10" i="20"/>
  <c r="U10" i="20"/>
  <c r="S10" i="20"/>
  <c r="R10" i="20"/>
  <c r="P10" i="20"/>
  <c r="O10" i="20"/>
  <c r="M10" i="20"/>
  <c r="L10" i="20"/>
  <c r="J10" i="20"/>
  <c r="I10" i="20"/>
  <c r="G10" i="20"/>
  <c r="F10" i="20"/>
  <c r="V9" i="20"/>
  <c r="U9" i="20"/>
  <c r="S9" i="20"/>
  <c r="R9" i="20"/>
  <c r="P9" i="20"/>
  <c r="O9" i="20"/>
  <c r="M9" i="20"/>
  <c r="L9" i="20"/>
  <c r="J9" i="20"/>
  <c r="I9" i="20"/>
  <c r="G9" i="20"/>
  <c r="F9" i="20"/>
  <c r="V8" i="20"/>
  <c r="U8" i="20"/>
  <c r="S8" i="20"/>
  <c r="R8" i="20"/>
  <c r="P8" i="20"/>
  <c r="O8" i="20"/>
  <c r="M8" i="20"/>
  <c r="L8" i="20"/>
  <c r="J8" i="20"/>
  <c r="I8" i="20"/>
  <c r="G8" i="20"/>
  <c r="F8" i="20"/>
  <c r="V7" i="20"/>
  <c r="U7" i="20"/>
  <c r="S7" i="20"/>
  <c r="R7" i="20"/>
  <c r="P7" i="20"/>
  <c r="O7" i="20"/>
  <c r="M7" i="20"/>
  <c r="L7" i="20"/>
  <c r="J7" i="20"/>
  <c r="I7" i="20"/>
  <c r="G7" i="20"/>
  <c r="F7" i="20"/>
  <c r="V6" i="20"/>
  <c r="U6" i="20"/>
  <c r="S6" i="20"/>
  <c r="R6" i="20"/>
  <c r="P6" i="20"/>
  <c r="O6" i="20"/>
  <c r="M6" i="20"/>
  <c r="L6" i="20"/>
  <c r="J6" i="20"/>
  <c r="I6" i="20"/>
  <c r="G6" i="20"/>
  <c r="F6" i="20"/>
  <c r="V5" i="20"/>
  <c r="U5" i="20"/>
  <c r="S5" i="20"/>
  <c r="R5" i="20"/>
  <c r="P5" i="20"/>
  <c r="O5" i="20"/>
  <c r="M5" i="20"/>
  <c r="L5" i="20"/>
  <c r="J5" i="20"/>
  <c r="I5" i="20"/>
  <c r="G5" i="20"/>
  <c r="F5" i="20"/>
  <c r="V4" i="20"/>
  <c r="U4" i="20"/>
  <c r="S4" i="20"/>
  <c r="R4" i="20"/>
  <c r="P4" i="20"/>
  <c r="O4" i="20"/>
  <c r="M4" i="20"/>
  <c r="L4" i="20"/>
  <c r="J4" i="20"/>
  <c r="I4" i="20"/>
  <c r="G4" i="20"/>
  <c r="F4" i="20"/>
  <c r="G35" i="20" s="1"/>
  <c r="J84" i="21" l="1"/>
  <c r="J113" i="21" s="1"/>
  <c r="J95" i="21"/>
  <c r="V95" i="21"/>
  <c r="P99" i="21"/>
  <c r="P110" i="21" s="1"/>
  <c r="J4" i="21"/>
  <c r="K72" i="21" s="1"/>
  <c r="S4" i="21"/>
  <c r="S35" i="21" s="1"/>
  <c r="S70" i="21"/>
  <c r="J70" i="21"/>
  <c r="P70" i="21"/>
  <c r="M95" i="21"/>
  <c r="G110" i="21"/>
  <c r="G35" i="21"/>
  <c r="G95" i="21"/>
  <c r="M110" i="21"/>
  <c r="V70" i="21"/>
  <c r="S110" i="21"/>
  <c r="G70" i="21"/>
  <c r="V110" i="21"/>
  <c r="P84" i="21"/>
  <c r="P95" i="21" s="1"/>
  <c r="M70" i="21"/>
  <c r="S95" i="21"/>
  <c r="S35" i="20"/>
  <c r="J35" i="20"/>
  <c r="P35" i="20"/>
  <c r="S16" i="20"/>
  <c r="V39" i="20"/>
  <c r="V70" i="20" s="1"/>
  <c r="J16" i="20"/>
  <c r="M86" i="20"/>
  <c r="M95" i="20" s="1"/>
  <c r="M39" i="20"/>
  <c r="M70" i="20" s="1"/>
  <c r="G70" i="20"/>
  <c r="M35" i="20"/>
  <c r="V35" i="20"/>
  <c r="V84" i="20"/>
  <c r="V95" i="20" s="1"/>
  <c r="J113" i="20"/>
  <c r="V99" i="20"/>
  <c r="V110" i="20" s="1"/>
  <c r="S95" i="20"/>
  <c r="G110" i="20"/>
  <c r="S99" i="20"/>
  <c r="S110" i="20" s="1"/>
  <c r="G95" i="20"/>
  <c r="J110" i="20"/>
  <c r="J39" i="20"/>
  <c r="J70" i="20" s="1"/>
  <c r="S39" i="20"/>
  <c r="S70" i="20" s="1"/>
  <c r="P70" i="20"/>
  <c r="J95" i="20"/>
  <c r="M110" i="20"/>
  <c r="P95" i="20"/>
  <c r="P110" i="20"/>
  <c r="M110" i="19"/>
  <c r="V108" i="19"/>
  <c r="U108" i="19"/>
  <c r="R108" i="19"/>
  <c r="S108" i="19" s="1"/>
  <c r="O108" i="19"/>
  <c r="P108" i="19" s="1"/>
  <c r="M108" i="19"/>
  <c r="L108" i="19"/>
  <c r="I108" i="19"/>
  <c r="J108" i="19" s="1"/>
  <c r="F108" i="19"/>
  <c r="G108" i="19" s="1"/>
  <c r="V107" i="19"/>
  <c r="U107" i="19"/>
  <c r="R107" i="19"/>
  <c r="S107" i="19" s="1"/>
  <c r="O107" i="19"/>
  <c r="P107" i="19" s="1"/>
  <c r="M107" i="19"/>
  <c r="L107" i="19"/>
  <c r="I107" i="19"/>
  <c r="J107" i="19" s="1"/>
  <c r="F107" i="19"/>
  <c r="G107" i="19" s="1"/>
  <c r="V106" i="19"/>
  <c r="U106" i="19"/>
  <c r="R106" i="19"/>
  <c r="S106" i="19" s="1"/>
  <c r="O106" i="19"/>
  <c r="P106" i="19" s="1"/>
  <c r="M106" i="19"/>
  <c r="L106" i="19"/>
  <c r="I106" i="19"/>
  <c r="J106" i="19" s="1"/>
  <c r="F106" i="19"/>
  <c r="G106" i="19" s="1"/>
  <c r="V105" i="19"/>
  <c r="U105" i="19"/>
  <c r="R105" i="19"/>
  <c r="S105" i="19" s="1"/>
  <c r="O105" i="19"/>
  <c r="P105" i="19" s="1"/>
  <c r="M105" i="19"/>
  <c r="L105" i="19"/>
  <c r="I105" i="19"/>
  <c r="J105" i="19" s="1"/>
  <c r="F105" i="19"/>
  <c r="G105" i="19" s="1"/>
  <c r="V104" i="19"/>
  <c r="U104" i="19"/>
  <c r="R104" i="19"/>
  <c r="S104" i="19" s="1"/>
  <c r="O104" i="19"/>
  <c r="P104" i="19" s="1"/>
  <c r="M104" i="19"/>
  <c r="L104" i="19"/>
  <c r="I104" i="19"/>
  <c r="J104" i="19" s="1"/>
  <c r="F104" i="19"/>
  <c r="G104" i="19" s="1"/>
  <c r="V103" i="19"/>
  <c r="U103" i="19"/>
  <c r="R103" i="19"/>
  <c r="S103" i="19" s="1"/>
  <c r="O103" i="19"/>
  <c r="P103" i="19" s="1"/>
  <c r="M103" i="19"/>
  <c r="L103" i="19"/>
  <c r="I103" i="19"/>
  <c r="J103" i="19" s="1"/>
  <c r="F103" i="19"/>
  <c r="G103" i="19" s="1"/>
  <c r="V102" i="19"/>
  <c r="U102" i="19"/>
  <c r="R102" i="19"/>
  <c r="S102" i="19" s="1"/>
  <c r="O102" i="19"/>
  <c r="P102" i="19" s="1"/>
  <c r="M102" i="19"/>
  <c r="L102" i="19"/>
  <c r="I102" i="19"/>
  <c r="J102" i="19" s="1"/>
  <c r="F102" i="19"/>
  <c r="G102" i="19" s="1"/>
  <c r="V101" i="19"/>
  <c r="U101" i="19"/>
  <c r="R101" i="19"/>
  <c r="S101" i="19" s="1"/>
  <c r="O101" i="19"/>
  <c r="P101" i="19" s="1"/>
  <c r="M101" i="19"/>
  <c r="L101" i="19"/>
  <c r="I101" i="19"/>
  <c r="J101" i="19" s="1"/>
  <c r="F101" i="19"/>
  <c r="G101" i="19" s="1"/>
  <c r="V100" i="19"/>
  <c r="U100" i="19"/>
  <c r="R100" i="19"/>
  <c r="S100" i="19" s="1"/>
  <c r="O100" i="19"/>
  <c r="P100" i="19" s="1"/>
  <c r="M100" i="19"/>
  <c r="L100" i="19"/>
  <c r="I100" i="19"/>
  <c r="J100" i="19" s="1"/>
  <c r="F100" i="19"/>
  <c r="G100" i="19" s="1"/>
  <c r="V99" i="19"/>
  <c r="U99" i="19"/>
  <c r="V110" i="19" s="1"/>
  <c r="R99" i="19"/>
  <c r="O99" i="19"/>
  <c r="P99" i="19" s="1"/>
  <c r="M99" i="19"/>
  <c r="L99" i="19"/>
  <c r="I99" i="19"/>
  <c r="F99" i="19"/>
  <c r="G99" i="19" s="1"/>
  <c r="M95" i="19"/>
  <c r="V93" i="19"/>
  <c r="U93" i="19"/>
  <c r="R93" i="19"/>
  <c r="S93" i="19" s="1"/>
  <c r="O93" i="19"/>
  <c r="P93" i="19" s="1"/>
  <c r="M93" i="19"/>
  <c r="L93" i="19"/>
  <c r="I93" i="19"/>
  <c r="J93" i="19" s="1"/>
  <c r="F93" i="19"/>
  <c r="G93" i="19" s="1"/>
  <c r="V92" i="19"/>
  <c r="U92" i="19"/>
  <c r="R92" i="19"/>
  <c r="S92" i="19" s="1"/>
  <c r="O92" i="19"/>
  <c r="P92" i="19" s="1"/>
  <c r="M92" i="19"/>
  <c r="L92" i="19"/>
  <c r="I92" i="19"/>
  <c r="J92" i="19" s="1"/>
  <c r="F92" i="19"/>
  <c r="G92" i="19" s="1"/>
  <c r="V91" i="19"/>
  <c r="U91" i="19"/>
  <c r="R91" i="19"/>
  <c r="S91" i="19" s="1"/>
  <c r="O91" i="19"/>
  <c r="P91" i="19" s="1"/>
  <c r="M91" i="19"/>
  <c r="L91" i="19"/>
  <c r="I91" i="19"/>
  <c r="J91" i="19" s="1"/>
  <c r="F91" i="19"/>
  <c r="G91" i="19" s="1"/>
  <c r="V90" i="19"/>
  <c r="U90" i="19"/>
  <c r="R90" i="19"/>
  <c r="S90" i="19" s="1"/>
  <c r="O90" i="19"/>
  <c r="P90" i="19" s="1"/>
  <c r="M90" i="19"/>
  <c r="L90" i="19"/>
  <c r="I90" i="19"/>
  <c r="J90" i="19" s="1"/>
  <c r="F90" i="19"/>
  <c r="G90" i="19" s="1"/>
  <c r="V89" i="19"/>
  <c r="U89" i="19"/>
  <c r="R89" i="19"/>
  <c r="S89" i="19" s="1"/>
  <c r="O89" i="19"/>
  <c r="P89" i="19" s="1"/>
  <c r="M89" i="19"/>
  <c r="L89" i="19"/>
  <c r="I89" i="19"/>
  <c r="J89" i="19" s="1"/>
  <c r="F89" i="19"/>
  <c r="G89" i="19" s="1"/>
  <c r="V88" i="19"/>
  <c r="U88" i="19"/>
  <c r="R88" i="19"/>
  <c r="S88" i="19" s="1"/>
  <c r="O88" i="19"/>
  <c r="P88" i="19" s="1"/>
  <c r="M88" i="19"/>
  <c r="L88" i="19"/>
  <c r="I88" i="19"/>
  <c r="J88" i="19" s="1"/>
  <c r="F88" i="19"/>
  <c r="G88" i="19" s="1"/>
  <c r="V87" i="19"/>
  <c r="U87" i="19"/>
  <c r="R87" i="19"/>
  <c r="S87" i="19" s="1"/>
  <c r="O87" i="19"/>
  <c r="P87" i="19" s="1"/>
  <c r="M87" i="19"/>
  <c r="L87" i="19"/>
  <c r="I87" i="19"/>
  <c r="J87" i="19" s="1"/>
  <c r="F87" i="19"/>
  <c r="G87" i="19" s="1"/>
  <c r="V86" i="19"/>
  <c r="U86" i="19"/>
  <c r="R86" i="19"/>
  <c r="S86" i="19" s="1"/>
  <c r="O86" i="19"/>
  <c r="P86" i="19" s="1"/>
  <c r="M86" i="19"/>
  <c r="L86" i="19"/>
  <c r="I86" i="19"/>
  <c r="J86" i="19" s="1"/>
  <c r="F86" i="19"/>
  <c r="G86" i="19" s="1"/>
  <c r="V85" i="19"/>
  <c r="U85" i="19"/>
  <c r="R85" i="19"/>
  <c r="S85" i="19" s="1"/>
  <c r="O85" i="19"/>
  <c r="P85" i="19" s="1"/>
  <c r="M85" i="19"/>
  <c r="L85" i="19"/>
  <c r="I85" i="19"/>
  <c r="J85" i="19" s="1"/>
  <c r="F85" i="19"/>
  <c r="G85" i="19" s="1"/>
  <c r="V84" i="19"/>
  <c r="U84" i="19"/>
  <c r="V95" i="19" s="1"/>
  <c r="R84" i="19"/>
  <c r="O84" i="19"/>
  <c r="M84" i="19"/>
  <c r="L84" i="19"/>
  <c r="I84" i="19"/>
  <c r="F84" i="19"/>
  <c r="U68" i="19"/>
  <c r="V68" i="19" s="1"/>
  <c r="R68" i="19"/>
  <c r="S68" i="19" s="1"/>
  <c r="O68" i="19"/>
  <c r="P68" i="19" s="1"/>
  <c r="L68" i="19"/>
  <c r="M68" i="19" s="1"/>
  <c r="I68" i="19"/>
  <c r="J68" i="19" s="1"/>
  <c r="F68" i="19"/>
  <c r="G68" i="19" s="1"/>
  <c r="U67" i="19"/>
  <c r="V67" i="19" s="1"/>
  <c r="R67" i="19"/>
  <c r="S67" i="19" s="1"/>
  <c r="O67" i="19"/>
  <c r="P67" i="19" s="1"/>
  <c r="L67" i="19"/>
  <c r="M67" i="19" s="1"/>
  <c r="I67" i="19"/>
  <c r="J67" i="19" s="1"/>
  <c r="F67" i="19"/>
  <c r="G67" i="19" s="1"/>
  <c r="U66" i="19"/>
  <c r="V66" i="19" s="1"/>
  <c r="R66" i="19"/>
  <c r="S66" i="19" s="1"/>
  <c r="O66" i="19"/>
  <c r="P66" i="19" s="1"/>
  <c r="L66" i="19"/>
  <c r="M66" i="19" s="1"/>
  <c r="I66" i="19"/>
  <c r="J66" i="19" s="1"/>
  <c r="F66" i="19"/>
  <c r="G66" i="19" s="1"/>
  <c r="U65" i="19"/>
  <c r="V65" i="19" s="1"/>
  <c r="R65" i="19"/>
  <c r="S65" i="19" s="1"/>
  <c r="O65" i="19"/>
  <c r="P65" i="19" s="1"/>
  <c r="L65" i="19"/>
  <c r="M65" i="19" s="1"/>
  <c r="I65" i="19"/>
  <c r="J65" i="19" s="1"/>
  <c r="F65" i="19"/>
  <c r="G65" i="19" s="1"/>
  <c r="U64" i="19"/>
  <c r="V64" i="19" s="1"/>
  <c r="R64" i="19"/>
  <c r="S64" i="19" s="1"/>
  <c r="O64" i="19"/>
  <c r="P64" i="19" s="1"/>
  <c r="L64" i="19"/>
  <c r="M64" i="19" s="1"/>
  <c r="I64" i="19"/>
  <c r="J64" i="19" s="1"/>
  <c r="F64" i="19"/>
  <c r="G64" i="19" s="1"/>
  <c r="U63" i="19"/>
  <c r="V63" i="19" s="1"/>
  <c r="R63" i="19"/>
  <c r="S63" i="19" s="1"/>
  <c r="O63" i="19"/>
  <c r="P63" i="19" s="1"/>
  <c r="L63" i="19"/>
  <c r="M63" i="19" s="1"/>
  <c r="I63" i="19"/>
  <c r="J63" i="19" s="1"/>
  <c r="F63" i="19"/>
  <c r="G63" i="19" s="1"/>
  <c r="U62" i="19"/>
  <c r="V62" i="19" s="1"/>
  <c r="R62" i="19"/>
  <c r="S62" i="19" s="1"/>
  <c r="O62" i="19"/>
  <c r="P62" i="19" s="1"/>
  <c r="L62" i="19"/>
  <c r="M62" i="19" s="1"/>
  <c r="I62" i="19"/>
  <c r="J62" i="19" s="1"/>
  <c r="F62" i="19"/>
  <c r="G62" i="19" s="1"/>
  <c r="U61" i="19"/>
  <c r="V61" i="19" s="1"/>
  <c r="R61" i="19"/>
  <c r="S61" i="19" s="1"/>
  <c r="O61" i="19"/>
  <c r="P61" i="19" s="1"/>
  <c r="L61" i="19"/>
  <c r="M61" i="19" s="1"/>
  <c r="I61" i="19"/>
  <c r="J61" i="19" s="1"/>
  <c r="F61" i="19"/>
  <c r="G61" i="19" s="1"/>
  <c r="U60" i="19"/>
  <c r="V60" i="19" s="1"/>
  <c r="R60" i="19"/>
  <c r="S60" i="19" s="1"/>
  <c r="O60" i="19"/>
  <c r="P60" i="19" s="1"/>
  <c r="L60" i="19"/>
  <c r="M60" i="19" s="1"/>
  <c r="I60" i="19"/>
  <c r="J60" i="19" s="1"/>
  <c r="F60" i="19"/>
  <c r="G60" i="19" s="1"/>
  <c r="U59" i="19"/>
  <c r="V59" i="19" s="1"/>
  <c r="R59" i="19"/>
  <c r="S59" i="19" s="1"/>
  <c r="O59" i="19"/>
  <c r="P59" i="19" s="1"/>
  <c r="L59" i="19"/>
  <c r="M59" i="19" s="1"/>
  <c r="I59" i="19"/>
  <c r="J59" i="19" s="1"/>
  <c r="F59" i="19"/>
  <c r="G59" i="19" s="1"/>
  <c r="U58" i="19"/>
  <c r="V58" i="19" s="1"/>
  <c r="R58" i="19"/>
  <c r="S58" i="19" s="1"/>
  <c r="O58" i="19"/>
  <c r="P58" i="19" s="1"/>
  <c r="L58" i="19"/>
  <c r="M58" i="19" s="1"/>
  <c r="I58" i="19"/>
  <c r="J58" i="19" s="1"/>
  <c r="F58" i="19"/>
  <c r="G58" i="19" s="1"/>
  <c r="U57" i="19"/>
  <c r="V57" i="19" s="1"/>
  <c r="R57" i="19"/>
  <c r="S57" i="19" s="1"/>
  <c r="O57" i="19"/>
  <c r="P57" i="19" s="1"/>
  <c r="L57" i="19"/>
  <c r="M57" i="19" s="1"/>
  <c r="I57" i="19"/>
  <c r="J57" i="19" s="1"/>
  <c r="F57" i="19"/>
  <c r="G57" i="19" s="1"/>
  <c r="U56" i="19"/>
  <c r="V56" i="19" s="1"/>
  <c r="R56" i="19"/>
  <c r="S56" i="19" s="1"/>
  <c r="O56" i="19"/>
  <c r="P56" i="19" s="1"/>
  <c r="L56" i="19"/>
  <c r="M56" i="19" s="1"/>
  <c r="I56" i="19"/>
  <c r="J56" i="19" s="1"/>
  <c r="F56" i="19"/>
  <c r="G56" i="19" s="1"/>
  <c r="U55" i="19"/>
  <c r="V55" i="19" s="1"/>
  <c r="R55" i="19"/>
  <c r="S55" i="19" s="1"/>
  <c r="O55" i="19"/>
  <c r="P55" i="19" s="1"/>
  <c r="L55" i="19"/>
  <c r="M55" i="19" s="1"/>
  <c r="I55" i="19"/>
  <c r="J55" i="19" s="1"/>
  <c r="F55" i="19"/>
  <c r="G55" i="19" s="1"/>
  <c r="U54" i="19"/>
  <c r="V54" i="19" s="1"/>
  <c r="R54" i="19"/>
  <c r="S54" i="19" s="1"/>
  <c r="O54" i="19"/>
  <c r="P54" i="19" s="1"/>
  <c r="L54" i="19"/>
  <c r="M54" i="19" s="1"/>
  <c r="I54" i="19"/>
  <c r="J54" i="19" s="1"/>
  <c r="F54" i="19"/>
  <c r="G54" i="19" s="1"/>
  <c r="U53" i="19"/>
  <c r="V53" i="19" s="1"/>
  <c r="R53" i="19"/>
  <c r="S53" i="19" s="1"/>
  <c r="O53" i="19"/>
  <c r="P53" i="19" s="1"/>
  <c r="L53" i="19"/>
  <c r="M53" i="19" s="1"/>
  <c r="I53" i="19"/>
  <c r="J53" i="19" s="1"/>
  <c r="F53" i="19"/>
  <c r="G53" i="19" s="1"/>
  <c r="U52" i="19"/>
  <c r="V52" i="19" s="1"/>
  <c r="R52" i="19"/>
  <c r="S52" i="19" s="1"/>
  <c r="O52" i="19"/>
  <c r="P52" i="19" s="1"/>
  <c r="L52" i="19"/>
  <c r="M52" i="19" s="1"/>
  <c r="I52" i="19"/>
  <c r="J52" i="19" s="1"/>
  <c r="F52" i="19"/>
  <c r="G52" i="19" s="1"/>
  <c r="U51" i="19"/>
  <c r="V51" i="19" s="1"/>
  <c r="R51" i="19"/>
  <c r="S51" i="19" s="1"/>
  <c r="O51" i="19"/>
  <c r="P51" i="19" s="1"/>
  <c r="L51" i="19"/>
  <c r="M51" i="19" s="1"/>
  <c r="I51" i="19"/>
  <c r="J51" i="19" s="1"/>
  <c r="F51" i="19"/>
  <c r="G51" i="19" s="1"/>
  <c r="U50" i="19"/>
  <c r="V50" i="19" s="1"/>
  <c r="R50" i="19"/>
  <c r="S50" i="19" s="1"/>
  <c r="O50" i="19"/>
  <c r="P50" i="19" s="1"/>
  <c r="L50" i="19"/>
  <c r="M50" i="19" s="1"/>
  <c r="I50" i="19"/>
  <c r="J50" i="19" s="1"/>
  <c r="F50" i="19"/>
  <c r="G50" i="19" s="1"/>
  <c r="U49" i="19"/>
  <c r="V49" i="19" s="1"/>
  <c r="R49" i="19"/>
  <c r="S49" i="19" s="1"/>
  <c r="O49" i="19"/>
  <c r="P49" i="19" s="1"/>
  <c r="L49" i="19"/>
  <c r="M49" i="19" s="1"/>
  <c r="I49" i="19"/>
  <c r="J49" i="19" s="1"/>
  <c r="F49" i="19"/>
  <c r="G49" i="19" s="1"/>
  <c r="U48" i="19"/>
  <c r="V48" i="19" s="1"/>
  <c r="R48" i="19"/>
  <c r="S48" i="19" s="1"/>
  <c r="O48" i="19"/>
  <c r="P48" i="19" s="1"/>
  <c r="L48" i="19"/>
  <c r="M48" i="19" s="1"/>
  <c r="J48" i="19"/>
  <c r="I48" i="19"/>
  <c r="G48" i="19"/>
  <c r="F48" i="19"/>
  <c r="V47" i="19"/>
  <c r="U47" i="19"/>
  <c r="S47" i="19"/>
  <c r="R47" i="19"/>
  <c r="P47" i="19"/>
  <c r="O47" i="19"/>
  <c r="M47" i="19"/>
  <c r="L47" i="19"/>
  <c r="J47" i="19"/>
  <c r="I47" i="19"/>
  <c r="G47" i="19"/>
  <c r="F47" i="19"/>
  <c r="V46" i="19"/>
  <c r="U46" i="19"/>
  <c r="S46" i="19"/>
  <c r="R46" i="19"/>
  <c r="P46" i="19"/>
  <c r="O46" i="19"/>
  <c r="M46" i="19"/>
  <c r="L46" i="19"/>
  <c r="J46" i="19"/>
  <c r="I46" i="19"/>
  <c r="G46" i="19"/>
  <c r="F46" i="19"/>
  <c r="V45" i="19"/>
  <c r="U45" i="19"/>
  <c r="S45" i="19"/>
  <c r="R45" i="19"/>
  <c r="P45" i="19"/>
  <c r="O45" i="19"/>
  <c r="M45" i="19"/>
  <c r="L45" i="19"/>
  <c r="J45" i="19"/>
  <c r="I45" i="19"/>
  <c r="G45" i="19"/>
  <c r="F45" i="19"/>
  <c r="V44" i="19"/>
  <c r="U44" i="19"/>
  <c r="S44" i="19"/>
  <c r="R44" i="19"/>
  <c r="P44" i="19"/>
  <c r="O44" i="19"/>
  <c r="M44" i="19"/>
  <c r="L44" i="19"/>
  <c r="J44" i="19"/>
  <c r="I44" i="19"/>
  <c r="G44" i="19"/>
  <c r="F44" i="19"/>
  <c r="V43" i="19"/>
  <c r="U43" i="19"/>
  <c r="S43" i="19"/>
  <c r="R43" i="19"/>
  <c r="P43" i="19"/>
  <c r="O43" i="19"/>
  <c r="M43" i="19"/>
  <c r="L43" i="19"/>
  <c r="J43" i="19"/>
  <c r="I43" i="19"/>
  <c r="G43" i="19"/>
  <c r="F43" i="19"/>
  <c r="V42" i="19"/>
  <c r="U42" i="19"/>
  <c r="S42" i="19"/>
  <c r="R42" i="19"/>
  <c r="P42" i="19"/>
  <c r="O42" i="19"/>
  <c r="M42" i="19"/>
  <c r="L42" i="19"/>
  <c r="J42" i="19"/>
  <c r="I42" i="19"/>
  <c r="G42" i="19"/>
  <c r="F42" i="19"/>
  <c r="V41" i="19"/>
  <c r="U41" i="19"/>
  <c r="S41" i="19"/>
  <c r="R41" i="19"/>
  <c r="P41" i="19"/>
  <c r="O41" i="19"/>
  <c r="M41" i="19"/>
  <c r="L41" i="19"/>
  <c r="J41" i="19"/>
  <c r="I41" i="19"/>
  <c r="G41" i="19"/>
  <c r="F41" i="19"/>
  <c r="V40" i="19"/>
  <c r="U40" i="19"/>
  <c r="S40" i="19"/>
  <c r="R40" i="19"/>
  <c r="P40" i="19"/>
  <c r="O40" i="19"/>
  <c r="M40" i="19"/>
  <c r="L40" i="19"/>
  <c r="J40" i="19"/>
  <c r="I40" i="19"/>
  <c r="G40" i="19"/>
  <c r="F40" i="19"/>
  <c r="V39" i="19"/>
  <c r="U39" i="19"/>
  <c r="S39" i="19"/>
  <c r="R39" i="19"/>
  <c r="P39" i="19"/>
  <c r="O39" i="19"/>
  <c r="M39" i="19"/>
  <c r="L39" i="19"/>
  <c r="M70" i="19" s="1"/>
  <c r="J39" i="19"/>
  <c r="I39" i="19"/>
  <c r="J70" i="19" s="1"/>
  <c r="G39" i="19"/>
  <c r="F39" i="19"/>
  <c r="G70" i="19" s="1"/>
  <c r="V33" i="19"/>
  <c r="U33" i="19"/>
  <c r="S33" i="19"/>
  <c r="R33" i="19"/>
  <c r="P33" i="19"/>
  <c r="O33" i="19"/>
  <c r="M33" i="19"/>
  <c r="L33" i="19"/>
  <c r="J33" i="19"/>
  <c r="I33" i="19"/>
  <c r="G33" i="19"/>
  <c r="F33" i="19"/>
  <c r="V32" i="19"/>
  <c r="U32" i="19"/>
  <c r="S32" i="19"/>
  <c r="R32" i="19"/>
  <c r="P32" i="19"/>
  <c r="O32" i="19"/>
  <c r="M32" i="19"/>
  <c r="L32" i="19"/>
  <c r="J32" i="19"/>
  <c r="I32" i="19"/>
  <c r="G32" i="19"/>
  <c r="F32" i="19"/>
  <c r="V31" i="19"/>
  <c r="U31" i="19"/>
  <c r="S31" i="19"/>
  <c r="R31" i="19"/>
  <c r="P31" i="19"/>
  <c r="O31" i="19"/>
  <c r="M31" i="19"/>
  <c r="L31" i="19"/>
  <c r="J31" i="19"/>
  <c r="I31" i="19"/>
  <c r="G31" i="19"/>
  <c r="F31" i="19"/>
  <c r="V30" i="19"/>
  <c r="U30" i="19"/>
  <c r="S30" i="19"/>
  <c r="R30" i="19"/>
  <c r="P30" i="19"/>
  <c r="O30" i="19"/>
  <c r="M30" i="19"/>
  <c r="L30" i="19"/>
  <c r="J30" i="19"/>
  <c r="I30" i="19"/>
  <c r="G30" i="19"/>
  <c r="F30" i="19"/>
  <c r="V29" i="19"/>
  <c r="U29" i="19"/>
  <c r="S29" i="19"/>
  <c r="R29" i="19"/>
  <c r="P29" i="19"/>
  <c r="O29" i="19"/>
  <c r="M29" i="19"/>
  <c r="L29" i="19"/>
  <c r="J29" i="19"/>
  <c r="I29" i="19"/>
  <c r="G29" i="19"/>
  <c r="F29" i="19"/>
  <c r="V28" i="19"/>
  <c r="U28" i="19"/>
  <c r="S28" i="19"/>
  <c r="R28" i="19"/>
  <c r="P28" i="19"/>
  <c r="O28" i="19"/>
  <c r="M28" i="19"/>
  <c r="L28" i="19"/>
  <c r="J28" i="19"/>
  <c r="I28" i="19"/>
  <c r="G28" i="19"/>
  <c r="F28" i="19"/>
  <c r="V27" i="19"/>
  <c r="U27" i="19"/>
  <c r="S27" i="19"/>
  <c r="R27" i="19"/>
  <c r="P27" i="19"/>
  <c r="O27" i="19"/>
  <c r="M27" i="19"/>
  <c r="L27" i="19"/>
  <c r="J27" i="19"/>
  <c r="I27" i="19"/>
  <c r="G27" i="19"/>
  <c r="F27" i="19"/>
  <c r="V26" i="19"/>
  <c r="U26" i="19"/>
  <c r="S26" i="19"/>
  <c r="R26" i="19"/>
  <c r="P26" i="19"/>
  <c r="O26" i="19"/>
  <c r="M26" i="19"/>
  <c r="L26" i="19"/>
  <c r="J26" i="19"/>
  <c r="I26" i="19"/>
  <c r="G26" i="19"/>
  <c r="F26" i="19"/>
  <c r="V25" i="19"/>
  <c r="U25" i="19"/>
  <c r="S25" i="19"/>
  <c r="R25" i="19"/>
  <c r="P25" i="19"/>
  <c r="O25" i="19"/>
  <c r="M25" i="19"/>
  <c r="L25" i="19"/>
  <c r="J25" i="19"/>
  <c r="I25" i="19"/>
  <c r="G25" i="19"/>
  <c r="F25" i="19"/>
  <c r="V24" i="19"/>
  <c r="U24" i="19"/>
  <c r="S24" i="19"/>
  <c r="R24" i="19"/>
  <c r="P24" i="19"/>
  <c r="O24" i="19"/>
  <c r="M24" i="19"/>
  <c r="L24" i="19"/>
  <c r="J24" i="19"/>
  <c r="I24" i="19"/>
  <c r="G24" i="19"/>
  <c r="F24" i="19"/>
  <c r="V23" i="19"/>
  <c r="U23" i="19"/>
  <c r="S23" i="19"/>
  <c r="R23" i="19"/>
  <c r="P23" i="19"/>
  <c r="O23" i="19"/>
  <c r="M23" i="19"/>
  <c r="L23" i="19"/>
  <c r="J23" i="19"/>
  <c r="I23" i="19"/>
  <c r="G23" i="19"/>
  <c r="F23" i="19"/>
  <c r="V22" i="19"/>
  <c r="U22" i="19"/>
  <c r="S22" i="19"/>
  <c r="R22" i="19"/>
  <c r="P22" i="19"/>
  <c r="O22" i="19"/>
  <c r="M22" i="19"/>
  <c r="L22" i="19"/>
  <c r="J22" i="19"/>
  <c r="I22" i="19"/>
  <c r="G22" i="19"/>
  <c r="F22" i="19"/>
  <c r="V21" i="19"/>
  <c r="U21" i="19"/>
  <c r="S21" i="19"/>
  <c r="R21" i="19"/>
  <c r="P21" i="19"/>
  <c r="O21" i="19"/>
  <c r="M21" i="19"/>
  <c r="L21" i="19"/>
  <c r="J21" i="19"/>
  <c r="I21" i="19"/>
  <c r="G21" i="19"/>
  <c r="F21" i="19"/>
  <c r="V20" i="19"/>
  <c r="U20" i="19"/>
  <c r="S20" i="19"/>
  <c r="R20" i="19"/>
  <c r="P20" i="19"/>
  <c r="O20" i="19"/>
  <c r="M20" i="19"/>
  <c r="L20" i="19"/>
  <c r="J20" i="19"/>
  <c r="I20" i="19"/>
  <c r="G20" i="19"/>
  <c r="F20" i="19"/>
  <c r="V19" i="19"/>
  <c r="U19" i="19"/>
  <c r="S19" i="19"/>
  <c r="R19" i="19"/>
  <c r="P19" i="19"/>
  <c r="O19" i="19"/>
  <c r="M19" i="19"/>
  <c r="L19" i="19"/>
  <c r="J19" i="19"/>
  <c r="I19" i="19"/>
  <c r="G19" i="19"/>
  <c r="F19" i="19"/>
  <c r="V18" i="19"/>
  <c r="U18" i="19"/>
  <c r="S18" i="19"/>
  <c r="R18" i="19"/>
  <c r="P18" i="19"/>
  <c r="O18" i="19"/>
  <c r="M18" i="19"/>
  <c r="L18" i="19"/>
  <c r="J18" i="19"/>
  <c r="I18" i="19"/>
  <c r="G18" i="19"/>
  <c r="F18" i="19"/>
  <c r="V17" i="19"/>
  <c r="U17" i="19"/>
  <c r="S17" i="19"/>
  <c r="R17" i="19"/>
  <c r="P17" i="19"/>
  <c r="O17" i="19"/>
  <c r="M17" i="19"/>
  <c r="L17" i="19"/>
  <c r="J17" i="19"/>
  <c r="I17" i="19"/>
  <c r="G17" i="19"/>
  <c r="F17" i="19"/>
  <c r="V16" i="19"/>
  <c r="U16" i="19"/>
  <c r="S16" i="19"/>
  <c r="R16" i="19"/>
  <c r="P16" i="19"/>
  <c r="O16" i="19"/>
  <c r="M16" i="19"/>
  <c r="L16" i="19"/>
  <c r="J16" i="19"/>
  <c r="I16" i="19"/>
  <c r="G16" i="19"/>
  <c r="F16" i="19"/>
  <c r="V15" i="19"/>
  <c r="U15" i="19"/>
  <c r="S15" i="19"/>
  <c r="R15" i="19"/>
  <c r="P15" i="19"/>
  <c r="O15" i="19"/>
  <c r="M15" i="19"/>
  <c r="L15" i="19"/>
  <c r="J15" i="19"/>
  <c r="I15" i="19"/>
  <c r="G15" i="19"/>
  <c r="F15" i="19"/>
  <c r="V14" i="19"/>
  <c r="U14" i="19"/>
  <c r="S14" i="19"/>
  <c r="R14" i="19"/>
  <c r="P14" i="19"/>
  <c r="O14" i="19"/>
  <c r="M14" i="19"/>
  <c r="L14" i="19"/>
  <c r="J14" i="19"/>
  <c r="I14" i="19"/>
  <c r="G14" i="19"/>
  <c r="F14" i="19"/>
  <c r="V13" i="19"/>
  <c r="U13" i="19"/>
  <c r="S13" i="19"/>
  <c r="R13" i="19"/>
  <c r="P13" i="19"/>
  <c r="O13" i="19"/>
  <c r="M13" i="19"/>
  <c r="L13" i="19"/>
  <c r="J13" i="19"/>
  <c r="I13" i="19"/>
  <c r="G13" i="19"/>
  <c r="F13" i="19"/>
  <c r="V12" i="19"/>
  <c r="U12" i="19"/>
  <c r="S12" i="19"/>
  <c r="R12" i="19"/>
  <c r="P12" i="19"/>
  <c r="O12" i="19"/>
  <c r="M12" i="19"/>
  <c r="L12" i="19"/>
  <c r="J12" i="19"/>
  <c r="I12" i="19"/>
  <c r="G12" i="19"/>
  <c r="F12" i="19"/>
  <c r="V11" i="19"/>
  <c r="U11" i="19"/>
  <c r="S11" i="19"/>
  <c r="R11" i="19"/>
  <c r="P11" i="19"/>
  <c r="O11" i="19"/>
  <c r="M11" i="19"/>
  <c r="L11" i="19"/>
  <c r="J11" i="19"/>
  <c r="I11" i="19"/>
  <c r="G11" i="19"/>
  <c r="F11" i="19"/>
  <c r="V10" i="19"/>
  <c r="U10" i="19"/>
  <c r="S10" i="19"/>
  <c r="R10" i="19"/>
  <c r="P10" i="19"/>
  <c r="O10" i="19"/>
  <c r="M10" i="19"/>
  <c r="L10" i="19"/>
  <c r="J10" i="19"/>
  <c r="I10" i="19"/>
  <c r="G10" i="19"/>
  <c r="F10" i="19"/>
  <c r="V9" i="19"/>
  <c r="U9" i="19"/>
  <c r="S9" i="19"/>
  <c r="R9" i="19"/>
  <c r="P9" i="19"/>
  <c r="O9" i="19"/>
  <c r="M9" i="19"/>
  <c r="L9" i="19"/>
  <c r="J9" i="19"/>
  <c r="I9" i="19"/>
  <c r="G9" i="19"/>
  <c r="F9" i="19"/>
  <c r="V8" i="19"/>
  <c r="U8" i="19"/>
  <c r="S8" i="19"/>
  <c r="R8" i="19"/>
  <c r="P8" i="19"/>
  <c r="O8" i="19"/>
  <c r="M8" i="19"/>
  <c r="L8" i="19"/>
  <c r="J8" i="19"/>
  <c r="I8" i="19"/>
  <c r="G8" i="19"/>
  <c r="F8" i="19"/>
  <c r="V7" i="19"/>
  <c r="U7" i="19"/>
  <c r="S7" i="19"/>
  <c r="R7" i="19"/>
  <c r="P7" i="19"/>
  <c r="O7" i="19"/>
  <c r="M7" i="19"/>
  <c r="L7" i="19"/>
  <c r="J7" i="19"/>
  <c r="I7" i="19"/>
  <c r="G7" i="19"/>
  <c r="F7" i="19"/>
  <c r="V6" i="19"/>
  <c r="U6" i="19"/>
  <c r="S6" i="19"/>
  <c r="R6" i="19"/>
  <c r="P6" i="19"/>
  <c r="O6" i="19"/>
  <c r="M6" i="19"/>
  <c r="L6" i="19"/>
  <c r="J6" i="19"/>
  <c r="I6" i="19"/>
  <c r="G6" i="19"/>
  <c r="F6" i="19"/>
  <c r="V5" i="19"/>
  <c r="U5" i="19"/>
  <c r="S5" i="19"/>
  <c r="R5" i="19"/>
  <c r="P5" i="19"/>
  <c r="O5" i="19"/>
  <c r="M5" i="19"/>
  <c r="L5" i="19"/>
  <c r="J5" i="19"/>
  <c r="I5" i="19"/>
  <c r="G5" i="19"/>
  <c r="F5" i="19"/>
  <c r="V4" i="19"/>
  <c r="U4" i="19"/>
  <c r="V35" i="19" s="1"/>
  <c r="S4" i="19"/>
  <c r="S35" i="19" s="1"/>
  <c r="R4" i="19"/>
  <c r="P4" i="19"/>
  <c r="P35" i="19" s="1"/>
  <c r="O4" i="19"/>
  <c r="M4" i="19"/>
  <c r="L4" i="19"/>
  <c r="M35" i="19" s="1"/>
  <c r="J4" i="19"/>
  <c r="J35" i="19" s="1"/>
  <c r="I4" i="19"/>
  <c r="G4" i="19"/>
  <c r="F4" i="19"/>
  <c r="G35" i="19" s="1"/>
  <c r="D113" i="21" l="1"/>
  <c r="J35" i="21"/>
  <c r="D72" i="21" s="1"/>
  <c r="D72" i="20"/>
  <c r="D113" i="20"/>
  <c r="K72" i="20"/>
  <c r="K72" i="19"/>
  <c r="G84" i="19"/>
  <c r="J113" i="19" s="1"/>
  <c r="G95" i="19"/>
  <c r="J84" i="19"/>
  <c r="J95" i="19" s="1"/>
  <c r="S99" i="19"/>
  <c r="S110" i="19" s="1"/>
  <c r="V70" i="19"/>
  <c r="D72" i="19" s="1"/>
  <c r="S70" i="19"/>
  <c r="P84" i="19"/>
  <c r="P95" i="19"/>
  <c r="J99" i="19"/>
  <c r="J110" i="19" s="1"/>
  <c r="P70" i="19"/>
  <c r="S95" i="19"/>
  <c r="S84" i="19"/>
  <c r="P110" i="19"/>
  <c r="G110" i="19"/>
  <c r="D113" i="19" l="1"/>
  <c r="C53" i="15" l="1"/>
  <c r="B41" i="15"/>
  <c r="B34" i="15"/>
  <c r="B19" i="15" s="1"/>
  <c r="C27" i="15"/>
  <c r="H27" i="15"/>
  <c r="H19" i="15" s="1"/>
  <c r="E27" i="15"/>
  <c r="E19" i="15" s="1"/>
  <c r="B27" i="15"/>
  <c r="B20" i="15"/>
  <c r="I32" i="15"/>
  <c r="J32" i="15" s="1"/>
  <c r="F32" i="15"/>
  <c r="G32" i="15" s="1"/>
  <c r="C32" i="15"/>
  <c r="D32" i="15" s="1"/>
  <c r="D31" i="15"/>
  <c r="J31" i="15"/>
  <c r="G20" i="4"/>
  <c r="G19" i="4" s="1"/>
  <c r="E20" i="4"/>
  <c r="E19" i="4" s="1"/>
  <c r="G27" i="4"/>
  <c r="E27" i="4"/>
  <c r="E41" i="4"/>
  <c r="D34" i="4"/>
  <c r="B41" i="4"/>
  <c r="B34" i="4"/>
  <c r="B19" i="4" s="1"/>
  <c r="B27" i="4"/>
  <c r="B20" i="4"/>
  <c r="F19" i="4"/>
  <c r="C19" i="4"/>
  <c r="C61" i="4" l="1"/>
  <c r="I37" i="15" l="1"/>
  <c r="F37" i="15"/>
  <c r="C37" i="15"/>
  <c r="I30" i="15"/>
  <c r="I29" i="15"/>
  <c r="I28" i="15"/>
  <c r="F30" i="15"/>
  <c r="F27" i="15" s="1"/>
  <c r="G27" i="15" s="1"/>
  <c r="F29" i="15"/>
  <c r="F28" i="15"/>
  <c r="C30" i="15"/>
  <c r="C29" i="15"/>
  <c r="D29" i="15" s="1"/>
  <c r="C28" i="15"/>
  <c r="I27" i="15"/>
  <c r="J27" i="15" s="1"/>
  <c r="J28" i="15"/>
  <c r="J29" i="15"/>
  <c r="J30" i="15"/>
  <c r="G28" i="15"/>
  <c r="G29" i="15"/>
  <c r="D30" i="15"/>
  <c r="H20" i="15"/>
  <c r="I22" i="15"/>
  <c r="J22" i="15" s="1"/>
  <c r="F22" i="15"/>
  <c r="G22" i="15" s="1"/>
  <c r="C22" i="15"/>
  <c r="D22" i="15" s="1"/>
  <c r="A49" i="15"/>
  <c r="G30" i="15" l="1"/>
  <c r="D28" i="15"/>
  <c r="D27" i="15"/>
  <c r="C27" i="4"/>
  <c r="D27" i="4"/>
  <c r="F27" i="4"/>
  <c r="G57" i="4"/>
  <c r="E57" i="4"/>
  <c r="C57" i="4"/>
  <c r="A49" i="4" l="1"/>
  <c r="C11" i="9"/>
  <c r="C11" i="8"/>
  <c r="C23" i="15" l="1"/>
  <c r="D23" i="15" s="1"/>
  <c r="C24" i="15"/>
  <c r="D24" i="15" s="1"/>
  <c r="C25" i="15"/>
  <c r="D25" i="15" s="1"/>
  <c r="C26" i="15"/>
  <c r="D26" i="15" s="1"/>
  <c r="I43" i="15" l="1"/>
  <c r="J43" i="15" s="1"/>
  <c r="I44" i="15"/>
  <c r="J44" i="15" s="1"/>
  <c r="F43" i="15"/>
  <c r="G43" i="15" s="1"/>
  <c r="F44" i="15"/>
  <c r="G44" i="15" s="1"/>
  <c r="C43" i="15"/>
  <c r="D43" i="15" s="1"/>
  <c r="C44" i="15"/>
  <c r="D44" i="15" s="1"/>
  <c r="I36" i="15"/>
  <c r="J36" i="15" s="1"/>
  <c r="J37" i="15"/>
  <c r="I38" i="15"/>
  <c r="I39" i="15"/>
  <c r="J39" i="15" s="1"/>
  <c r="I40" i="15"/>
  <c r="J40" i="15" s="1"/>
  <c r="F36" i="15"/>
  <c r="G36" i="15" s="1"/>
  <c r="G37" i="15"/>
  <c r="F38" i="15"/>
  <c r="F39" i="15"/>
  <c r="G39" i="15" s="1"/>
  <c r="F40" i="15"/>
  <c r="G40" i="15" s="1"/>
  <c r="C36" i="15"/>
  <c r="D36" i="15" s="1"/>
  <c r="D37" i="15"/>
  <c r="C38" i="15"/>
  <c r="C39" i="15"/>
  <c r="D39" i="15" s="1"/>
  <c r="C40" i="15"/>
  <c r="D40" i="15" s="1"/>
  <c r="C31" i="15"/>
  <c r="C33" i="15"/>
  <c r="D33" i="15" s="1"/>
  <c r="F31" i="15"/>
  <c r="F53" i="15" s="1"/>
  <c r="F33" i="15"/>
  <c r="G33" i="15" s="1"/>
  <c r="I23" i="15"/>
  <c r="J23" i="15" s="1"/>
  <c r="I24" i="15"/>
  <c r="J24" i="15" s="1"/>
  <c r="I25" i="15"/>
  <c r="J25" i="15" s="1"/>
  <c r="I26" i="15"/>
  <c r="J26" i="15" s="1"/>
  <c r="I31" i="15"/>
  <c r="I53" i="15" s="1"/>
  <c r="I33" i="15"/>
  <c r="J33" i="15" s="1"/>
  <c r="F23" i="15"/>
  <c r="G23" i="15" s="1"/>
  <c r="F24" i="15"/>
  <c r="G24" i="15" s="1"/>
  <c r="F25" i="15"/>
  <c r="G25" i="15" s="1"/>
  <c r="F26" i="15"/>
  <c r="G26" i="15" s="1"/>
  <c r="I11" i="15"/>
  <c r="I10" i="15"/>
  <c r="I9" i="15"/>
  <c r="I8" i="15"/>
  <c r="I7" i="15"/>
  <c r="I6" i="15"/>
  <c r="F11" i="15"/>
  <c r="F10" i="15"/>
  <c r="F9" i="15"/>
  <c r="F8" i="15"/>
  <c r="F7" i="15"/>
  <c r="F6" i="15"/>
  <c r="C11" i="15"/>
  <c r="C10" i="15"/>
  <c r="C9" i="15"/>
  <c r="C8" i="15"/>
  <c r="C7" i="15"/>
  <c r="C6" i="15"/>
  <c r="A11" i="15"/>
  <c r="A10" i="15"/>
  <c r="A9" i="15"/>
  <c r="A8" i="15"/>
  <c r="A7" i="15"/>
  <c r="A6" i="15"/>
  <c r="I42" i="15"/>
  <c r="J42" i="15" s="1"/>
  <c r="I35" i="15"/>
  <c r="J35" i="15" s="1"/>
  <c r="I21" i="15"/>
  <c r="J21" i="15" s="1"/>
  <c r="F42" i="15"/>
  <c r="G42" i="15" s="1"/>
  <c r="F35" i="15"/>
  <c r="G35" i="15" s="1"/>
  <c r="F21" i="15"/>
  <c r="G21" i="15" s="1"/>
  <c r="E41" i="15"/>
  <c r="H41" i="15"/>
  <c r="C42" i="15"/>
  <c r="D42" i="15" s="1"/>
  <c r="C35" i="15"/>
  <c r="D35" i="15" s="1"/>
  <c r="E34" i="15"/>
  <c r="H34" i="15"/>
  <c r="C21" i="15"/>
  <c r="D21" i="15" s="1"/>
  <c r="D38" i="15" l="1"/>
  <c r="C57" i="15"/>
  <c r="G38" i="15"/>
  <c r="F57" i="15"/>
  <c r="J38" i="15"/>
  <c r="I57" i="15"/>
  <c r="C41" i="15"/>
  <c r="F41" i="15"/>
  <c r="G41" i="15" s="1"/>
  <c r="G31" i="15"/>
  <c r="C20" i="15"/>
  <c r="I41" i="15"/>
  <c r="I34" i="15"/>
  <c r="J34" i="15" s="1"/>
  <c r="I20" i="15"/>
  <c r="F34" i="15"/>
  <c r="G34" i="15" s="1"/>
  <c r="F20" i="15"/>
  <c r="F19" i="15" s="1"/>
  <c r="C34" i="15"/>
  <c r="H15" i="15"/>
  <c r="E15" i="15"/>
  <c r="B15" i="15"/>
  <c r="H2" i="15"/>
  <c r="E2" i="15"/>
  <c r="B2" i="15"/>
  <c r="E20" i="15"/>
  <c r="H5" i="15"/>
  <c r="E5" i="15"/>
  <c r="B5" i="15"/>
  <c r="I19" i="15" l="1"/>
  <c r="C19" i="15"/>
  <c r="D41" i="15"/>
  <c r="J41" i="15"/>
  <c r="D34" i="15"/>
  <c r="B12" i="15"/>
  <c r="C5" i="15"/>
  <c r="C56" i="15" s="1"/>
  <c r="H12" i="15"/>
  <c r="I5" i="15"/>
  <c r="I56" i="15" s="1"/>
  <c r="F5" i="15"/>
  <c r="F56" i="15" s="1"/>
  <c r="E12" i="15"/>
  <c r="E13" i="1"/>
  <c r="I12" i="15" l="1"/>
  <c r="I51" i="15"/>
  <c r="I52" i="15"/>
  <c r="F12" i="15"/>
  <c r="F51" i="15"/>
  <c r="F52" i="15"/>
  <c r="C12" i="15"/>
  <c r="C52" i="15"/>
  <c r="C51" i="15"/>
  <c r="C53" i="4"/>
  <c r="I55" i="15" l="1"/>
  <c r="I54" i="15"/>
  <c r="I59" i="15"/>
  <c r="I61" i="15" s="1"/>
  <c r="I58" i="15"/>
  <c r="F55" i="15"/>
  <c r="F54" i="15"/>
  <c r="F58" i="15"/>
  <c r="F59" i="15"/>
  <c r="C58" i="15"/>
  <c r="C59" i="15"/>
  <c r="C55" i="15"/>
  <c r="C61" i="15" s="1"/>
  <c r="C54" i="15"/>
  <c r="F61" i="15" l="1"/>
  <c r="C41" i="4"/>
  <c r="P32" i="11" l="1"/>
  <c r="P31" i="11"/>
  <c r="P30" i="11"/>
  <c r="G5" i="4" l="1"/>
  <c r="G56" i="4" s="1"/>
  <c r="E5" i="4"/>
  <c r="E56" i="4" s="1"/>
  <c r="A9" i="9"/>
  <c r="A8" i="9"/>
  <c r="A9" i="8"/>
  <c r="A8" i="8"/>
  <c r="F2" i="4"/>
  <c r="F15" i="4" s="1"/>
  <c r="I2" i="5" s="1"/>
  <c r="D2" i="4"/>
  <c r="D15" i="4" s="1"/>
  <c r="H2" i="5" s="1"/>
  <c r="B2" i="4"/>
  <c r="B15" i="4" s="1"/>
  <c r="G2" i="5" s="1"/>
  <c r="E12" i="4" l="1"/>
  <c r="E52" i="4"/>
  <c r="G52" i="4"/>
  <c r="G12" i="4"/>
  <c r="H15" i="9"/>
  <c r="H13" i="9"/>
  <c r="E13" i="9"/>
  <c r="I7" i="9"/>
  <c r="H15" i="8"/>
  <c r="H13" i="8"/>
  <c r="F13" i="8" s="1"/>
  <c r="E13" i="8"/>
  <c r="I7" i="8"/>
  <c r="F13" i="9" l="1"/>
  <c r="G13" i="8"/>
  <c r="H14" i="8"/>
  <c r="H16" i="8" s="1"/>
  <c r="H14" i="9"/>
  <c r="G13" i="9"/>
  <c r="H15" i="1"/>
  <c r="H13" i="1"/>
  <c r="I7" i="1"/>
  <c r="H14" i="1" l="1"/>
  <c r="H16" i="9"/>
  <c r="I12" i="5"/>
  <c r="I14" i="8"/>
  <c r="H12" i="5"/>
  <c r="I14" i="9"/>
  <c r="G13" i="1"/>
  <c r="F13" i="1"/>
  <c r="H16" i="1" l="1"/>
  <c r="G53" i="4"/>
  <c r="E53" i="4"/>
  <c r="E54" i="4" l="1"/>
  <c r="E55" i="4"/>
  <c r="G55" i="4"/>
  <c r="G54" i="4"/>
  <c r="I14" i="1"/>
  <c r="D41" i="4" l="1"/>
  <c r="E59" i="4"/>
  <c r="E61" i="4" s="1"/>
  <c r="H10" i="5" s="1"/>
  <c r="F41" i="4"/>
  <c r="G41" i="4"/>
  <c r="C34" i="4"/>
  <c r="E34" i="4"/>
  <c r="F34" i="4"/>
  <c r="G34" i="4"/>
  <c r="C20" i="4"/>
  <c r="D20" i="4"/>
  <c r="D19" i="4" s="1"/>
  <c r="F20" i="4"/>
  <c r="G58" i="4" l="1"/>
  <c r="G59" i="4"/>
  <c r="G61" i="4" s="1"/>
  <c r="I10" i="5" s="1"/>
  <c r="I4" i="5"/>
  <c r="B49" i="4"/>
  <c r="E51" i="4"/>
  <c r="G48" i="4"/>
  <c r="H11" i="5" l="1"/>
  <c r="E50" i="4"/>
  <c r="C48" i="4"/>
  <c r="C49" i="4"/>
  <c r="E48" i="4"/>
  <c r="E49" i="4"/>
  <c r="D49" i="4"/>
  <c r="F49" i="4"/>
  <c r="D48" i="4"/>
  <c r="I5" i="5"/>
  <c r="F48" i="4"/>
  <c r="G49" i="4"/>
  <c r="H5" i="5"/>
  <c r="E58" i="4"/>
  <c r="G4" i="5"/>
  <c r="H4" i="5"/>
  <c r="G5" i="5"/>
  <c r="B48" i="4"/>
  <c r="I3" i="5"/>
  <c r="H3" i="5"/>
  <c r="C5" i="4"/>
  <c r="C56" i="4" s="1"/>
  <c r="C51" i="4" l="1"/>
  <c r="C50" i="4" s="1"/>
  <c r="C52" i="4"/>
  <c r="C12" i="4"/>
  <c r="H6" i="5"/>
  <c r="D4" i="5"/>
  <c r="G51" i="4"/>
  <c r="G3" i="5"/>
  <c r="G6" i="5"/>
  <c r="I6" i="5"/>
  <c r="G50" i="4" l="1"/>
  <c r="I11" i="5"/>
  <c r="G11" i="5"/>
  <c r="C58" i="4"/>
  <c r="C59" i="4"/>
  <c r="C54" i="4"/>
  <c r="C55" i="4"/>
  <c r="D3" i="5"/>
  <c r="D5" i="5"/>
  <c r="D6" i="5" s="1"/>
  <c r="G10" i="5" l="1"/>
  <c r="G13" i="5" s="1"/>
</calcChain>
</file>

<file path=xl/comments1.xml><?xml version="1.0" encoding="utf-8"?>
<comments xmlns="http://schemas.openxmlformats.org/spreadsheetml/2006/main">
  <authors>
    <author>radova.p</author>
  </authors>
  <commentList>
    <comment ref="A5" authorId="0" shapeId="0">
      <text>
        <r>
          <rPr>
            <sz val="9"/>
            <color indexed="81"/>
            <rFont val="Tahoma"/>
            <family val="2"/>
            <charset val="238"/>
          </rPr>
          <t>formulář se vyplňuje za každou službu/projekt/aktivitu/ zvlášť;
(jsou nastaveny fukce a odkazy na souhnné tabulky, které se vyplní automaticky -</t>
        </r>
        <r>
          <rPr>
            <sz val="9"/>
            <color indexed="10"/>
            <rFont val="Tahoma"/>
            <family val="2"/>
            <charset val="238"/>
          </rPr>
          <t xml:space="preserve"> vyplňujte pouze buňky bílé; zbarvené buňky jsou uzamčeny pro editaci)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2.xml><?xml version="1.0" encoding="utf-8"?>
<comments xmlns="http://schemas.openxmlformats.org/spreadsheetml/2006/main">
  <authors>
    <author>radova.p</author>
  </authors>
  <commentList>
    <comment ref="A5" authorId="0" shapeId="0">
      <text>
        <r>
          <rPr>
            <sz val="9"/>
            <color indexed="81"/>
            <rFont val="Tahoma"/>
            <family val="2"/>
            <charset val="238"/>
          </rPr>
          <t>formulář se vyplňuje za každou službu/projekt/aktivitu/ zvlášť;
(jsou nastaveny fukce a odkazy na souhnné tabulky, které se vyplní automaticky po vyplnění hlavičky)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3.xml><?xml version="1.0" encoding="utf-8"?>
<comments xmlns="http://schemas.openxmlformats.org/spreadsheetml/2006/main">
  <authors>
    <author>radova.p</author>
  </authors>
  <commentList>
    <comment ref="A5" authorId="0" shapeId="0">
      <text>
        <r>
          <rPr>
            <sz val="9"/>
            <color indexed="81"/>
            <rFont val="Tahoma"/>
            <family val="2"/>
            <charset val="238"/>
          </rPr>
          <t>formulář se vyplňuje za každou službu/projekt/aktivitu/ zvlášť;
(jsou nastaveny fukce a odkazy na souhnné tabulky, které se vyplní automaticky po vyplnění hlavičky)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4.xml><?xml version="1.0" encoding="utf-8"?>
<comments xmlns="http://schemas.openxmlformats.org/spreadsheetml/2006/main">
  <authors>
    <author>radova.p</author>
  </authors>
  <commentList>
    <comment ref="A6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vyberte ze seznamu</t>
        </r>
      </text>
    </comment>
  </commentList>
</comments>
</file>

<file path=xl/comments5.xml><?xml version="1.0" encoding="utf-8"?>
<comments xmlns="http://schemas.openxmlformats.org/spreadsheetml/2006/main">
  <authors>
    <author>Uživatel systému Windows</author>
  </authors>
  <commentList>
    <comment ref="B77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  <comment ref="B118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</commentList>
</comments>
</file>

<file path=xl/comments6.xml><?xml version="1.0" encoding="utf-8"?>
<comments xmlns="http://schemas.openxmlformats.org/spreadsheetml/2006/main">
  <authors>
    <author>Uživatel systému Windows</author>
  </authors>
  <commentList>
    <comment ref="B77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  <comment ref="B118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</commentList>
</comments>
</file>

<file path=xl/comments7.xml><?xml version="1.0" encoding="utf-8"?>
<comments xmlns="http://schemas.openxmlformats.org/spreadsheetml/2006/main">
  <authors>
    <author>Uživatel systému Windows</author>
  </authors>
  <commentList>
    <comment ref="B77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  <comment ref="B118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</commentList>
</comments>
</file>

<file path=xl/comments8.xml><?xml version="1.0" encoding="utf-8"?>
<comments xmlns="http://schemas.openxmlformats.org/spreadsheetml/2006/main">
  <authors>
    <author>radova.p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
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 doložit</t>
        </r>
        <r>
          <rPr>
            <sz val="9"/>
            <color indexed="81"/>
            <rFont val="Tahoma"/>
            <family val="2"/>
            <charset val="238"/>
          </rPr>
          <t xml:space="preserve">:
- sestava z účetního systému v rozsahu uvedeném ve smlouvě a v případě vnitropodnikového přeúčtování směrnici, či kalkulaci.
Dále výstupy (např. kopie propagačních materiálů, letáky, aj.)
 K závěrečné zprávě </t>
        </r>
        <r>
          <rPr>
            <u/>
            <sz val="9"/>
            <color indexed="81"/>
            <rFont val="Tahoma"/>
            <family val="2"/>
            <charset val="238"/>
          </rPr>
          <t>není nutné dokládat</t>
        </r>
        <r>
          <rPr>
            <sz val="9"/>
            <color indexed="81"/>
            <rFont val="Tahoma"/>
            <family val="2"/>
            <charset val="238"/>
          </rPr>
          <t xml:space="preserve"> (pouze na vyžádání):
- kopie faktur, 
- kopie výpisu z BÚ
- kopie interních dokladů (výdajové doklady, výdajové pokladní doklady, kopie smluv), 
</t>
        </r>
        <r>
          <rPr>
            <b/>
            <sz val="9"/>
            <color indexed="81"/>
            <rFont val="Tahoma"/>
            <family val="2"/>
            <charset val="238"/>
          </rPr>
          <t xml:space="preserve">
POKUD ŘÁDKY NESTAČÍ LZE SI VYTVOŘIT KOPII LISTU.</t>
        </r>
      </text>
    </comment>
  </commentList>
</comments>
</file>

<file path=xl/comments9.xml><?xml version="1.0" encoding="utf-8"?>
<comments xmlns="http://schemas.openxmlformats.org/spreadsheetml/2006/main">
  <authors>
    <author>INF</author>
    <author>zachystalovad</author>
  </authors>
  <commentList>
    <comment ref="E6" authorId="0" shapeId="0">
      <text>
        <r>
          <rPr>
            <sz val="8"/>
            <color indexed="81"/>
            <rFont val="Tahoma"/>
            <family val="2"/>
          </rPr>
          <t>Uveďte výši úvazku, resp. počet hodin dle dohody</t>
        </r>
      </text>
    </comment>
    <comment ref="A34" authorId="1" shapeId="0">
      <text>
        <r>
          <rPr>
            <sz val="8"/>
            <color indexed="81"/>
            <rFont val="Tahoma"/>
            <family val="2"/>
            <charset val="238"/>
          </rPr>
          <t xml:space="preserve">Číslo napište ve tvaru arabských číslic, např.  8 
</t>
        </r>
      </text>
    </comment>
    <comment ref="E34" authorId="1" shapeId="0">
      <text>
        <r>
          <rPr>
            <sz val="8"/>
            <color indexed="81"/>
            <rFont val="Tahoma"/>
            <family val="2"/>
            <charset val="238"/>
          </rPr>
          <t xml:space="preserve">Číslo napište ve tvaru arabských číslic, např.  8
</t>
        </r>
      </text>
    </comment>
    <comment ref="A36" authorId="1" shapeId="0">
      <text>
        <r>
          <rPr>
            <sz val="8"/>
            <color indexed="81"/>
            <rFont val="Tahoma"/>
            <family val="2"/>
            <charset val="238"/>
          </rPr>
          <t xml:space="preserve">Údaj slouží pouze ke kontrole správnosti počtu odpracovaných hodin vzhledem k výši úvazku, čerpané dovolené a pracovní neschopnosti. 
</t>
        </r>
      </text>
    </comment>
  </commentList>
</comments>
</file>

<file path=xl/sharedStrings.xml><?xml version="1.0" encoding="utf-8"?>
<sst xmlns="http://schemas.openxmlformats.org/spreadsheetml/2006/main" count="995" uniqueCount="245">
  <si>
    <t>Celkový přehled financování</t>
  </si>
  <si>
    <t>Celkem</t>
  </si>
  <si>
    <t>Uhrazeno</t>
  </si>
  <si>
    <t>Částka</t>
  </si>
  <si>
    <t>Z toho dotace</t>
  </si>
  <si>
    <t>Skutečný podíl  dotace na celkových nákladech:</t>
  </si>
  <si>
    <t>Datum :</t>
  </si>
  <si>
    <t>Povinné přílohy:</t>
  </si>
  <si>
    <t>Vratka nevyčerpané části dotace</t>
  </si>
  <si>
    <t>V RÁMCI DOTAČNÍHO PROGRAMU</t>
  </si>
  <si>
    <t>Nákladová položka</t>
  </si>
  <si>
    <t>Ústecký kraj</t>
  </si>
  <si>
    <t>Zpracoval:</t>
  </si>
  <si>
    <t>jméno a příjmení</t>
  </si>
  <si>
    <t>telefon:</t>
  </si>
  <si>
    <t>ZÁVĚREČNÁ ZPRÁVA A FINANČNÍ VYPOŘÁDÁNÍ DOTACE</t>
  </si>
  <si>
    <t>Náklady  hrazené z dotace:</t>
  </si>
  <si>
    <t>Podpis a razítko příjemce dotace:</t>
  </si>
  <si>
    <t>Celkové náklady:</t>
  </si>
  <si>
    <t>Zdroje výnosů (poskytovatel)</t>
  </si>
  <si>
    <t>Provozní náklady celkem</t>
  </si>
  <si>
    <t>kancelářské potřeby</t>
  </si>
  <si>
    <t>pohonné hmoty</t>
  </si>
  <si>
    <t>(ú 501)Materiálové náklady, z toho:</t>
  </si>
  <si>
    <t>telefony, poštovné, internet</t>
  </si>
  <si>
    <t>právní a ekonomické služby (vedení účetnictví/závěrky, daňové poradenství atd.)</t>
  </si>
  <si>
    <t>školení a vzdělávání</t>
  </si>
  <si>
    <t>(ú 518) Ostatní služby, z toho:</t>
  </si>
  <si>
    <t>Hrubé mzdy</t>
  </si>
  <si>
    <t>Odvody sociální a zdravotní pojištění</t>
  </si>
  <si>
    <t>Kontrolní</t>
  </si>
  <si>
    <t>Skutečný podíl dotace na celkových nákladech v %</t>
  </si>
  <si>
    <t>Dotace Ústeckého kraje:</t>
  </si>
  <si>
    <t>Výše přidelené dotace (Kč)</t>
  </si>
  <si>
    <t>nájemné /pronájem</t>
  </si>
  <si>
    <t>Energie a stočné max. 1 %</t>
  </si>
  <si>
    <t>OON (DPP, DPČ)</t>
  </si>
  <si>
    <t xml:space="preserve">Závazný ukazatel </t>
  </si>
  <si>
    <t>-</t>
  </si>
  <si>
    <t xml:space="preserve">Závazný ukazatel dle smlouvy (v %):   </t>
  </si>
  <si>
    <t>dotace</t>
  </si>
  <si>
    <t>maximální výše uznatelných nákladů dle ZU</t>
  </si>
  <si>
    <t>potraviny</t>
  </si>
  <si>
    <r>
      <t xml:space="preserve">ostatní materiálové náklady </t>
    </r>
    <r>
      <rPr>
        <sz val="10"/>
        <color rgb="FFFF0000"/>
        <rFont val="Arial"/>
        <family val="2"/>
        <charset val="238"/>
      </rPr>
      <t>(uveďte  jaké…..)</t>
    </r>
  </si>
  <si>
    <r>
      <t xml:space="preserve">jiné ostatní služby </t>
    </r>
    <r>
      <rPr>
        <sz val="10"/>
        <color rgb="FFFF0000"/>
        <rFont val="Arial"/>
        <family val="2"/>
        <charset val="238"/>
      </rPr>
      <t>(uveďte jaké…..)</t>
    </r>
  </si>
  <si>
    <t>osobní číslo</t>
  </si>
  <si>
    <t>Jméno a příjmení</t>
  </si>
  <si>
    <t>DPČ/DPP</t>
  </si>
  <si>
    <t>hodinová mzda</t>
  </si>
  <si>
    <t>LEDEN</t>
  </si>
  <si>
    <t>odprac.hod.</t>
  </si>
  <si>
    <t>soc.+zdr.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</si>
  <si>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</si>
  <si>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</si>
  <si>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</si>
  <si>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</si>
  <si>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</si>
  <si>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</si>
  <si>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</si>
  <si>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</si>
  <si>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</si>
  <si>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</si>
  <si>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</si>
  <si>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DPČ</t>
  </si>
  <si>
    <t>DPP</t>
  </si>
  <si>
    <t>hrubá mzda</t>
  </si>
  <si>
    <t>Vypracoval:</t>
  </si>
  <si>
    <t>Kontakt (telefon/email):</t>
  </si>
  <si>
    <t>cestovné</t>
  </si>
  <si>
    <t>úhrada FA</t>
  </si>
  <si>
    <t>smlouva</t>
  </si>
  <si>
    <t>pokladní doklad</t>
  </si>
  <si>
    <t>vnitropodnikové účetnictví</t>
  </si>
  <si>
    <t>bankovní převod</t>
  </si>
  <si>
    <t>Dodavatel</t>
  </si>
  <si>
    <t>Hrazeno z dotace</t>
  </si>
  <si>
    <t>číslo dokladu/    číslo FA   - z účetnictví</t>
  </si>
  <si>
    <t>právní a ekonomické služby</t>
  </si>
  <si>
    <t>ostatní materiálové náklady</t>
  </si>
  <si>
    <r>
      <rPr>
        <b/>
        <sz val="10"/>
        <rFont val="Calibri"/>
        <family val="2"/>
        <charset val="238"/>
      </rPr>
      <t>∑</t>
    </r>
    <r>
      <rPr>
        <b/>
        <sz val="10"/>
        <rFont val="Arial"/>
        <family val="2"/>
        <charset val="238"/>
      </rPr>
      <t xml:space="preserve"> dokladu</t>
    </r>
  </si>
  <si>
    <t>PS</t>
  </si>
  <si>
    <t>úvazek</t>
  </si>
  <si>
    <t>hr.mzda/     projekt</t>
  </si>
  <si>
    <t>Pomocné pro seznam:</t>
  </si>
  <si>
    <t>Poznámka:</t>
  </si>
  <si>
    <t>Poznámky:</t>
  </si>
  <si>
    <t>spotřeba zdravotnického materiálu (léky, aj.)</t>
  </si>
  <si>
    <t>vybavení (DDHM) do 3 tis. Kč</t>
  </si>
  <si>
    <t>Ministerstvo práce a sociálních věcí</t>
  </si>
  <si>
    <t>Ministerstvo zdravotnictví</t>
  </si>
  <si>
    <t>příspěvek Úřadu práce</t>
  </si>
  <si>
    <t>úhrady účastníků</t>
  </si>
  <si>
    <t>dotace obcí</t>
  </si>
  <si>
    <t>příspěvek zřizovatele</t>
  </si>
  <si>
    <t>fondy zdravotních pojišťoven</t>
  </si>
  <si>
    <t xml:space="preserve">Strukturální fondy </t>
  </si>
  <si>
    <t>* uveďte poznámku:</t>
  </si>
  <si>
    <t>jiné zdroje (uveďte)*</t>
  </si>
  <si>
    <t>jiný resort státní správy (uveďte)*</t>
  </si>
  <si>
    <t>stočné</t>
  </si>
  <si>
    <t>(ú 502 - ú 503) Energie a vodné:**</t>
  </si>
  <si>
    <t>(ú 512) Cestovné **</t>
  </si>
  <si>
    <t>Seznam:</t>
  </si>
  <si>
    <t>2) sestava z oddělené účetní evidence z hlediska nákladů hrazených z dotace;</t>
  </si>
  <si>
    <t>3) vnitropodnikový číselník, příp. účetní osnova (zkrácený rozsah - použité středisko, zakázka, org. UZ, číslo akce, analytické účty, aj.);</t>
  </si>
  <si>
    <t>Akce:</t>
  </si>
  <si>
    <t>Vratka prostředků dotace (nesplnění podmínky max.% čerpání vybraných položek rozpočtu)</t>
  </si>
  <si>
    <t>Vratka celkem:</t>
  </si>
  <si>
    <t>Skutečné datum úhrady závazku</t>
  </si>
  <si>
    <r>
      <rPr>
        <sz val="10"/>
        <rFont val="Calibri"/>
        <family val="2"/>
        <charset val="238"/>
      </rPr>
      <t>∑</t>
    </r>
    <r>
      <rPr>
        <sz val="10"/>
        <rFont val="Arial"/>
        <family val="2"/>
        <charset val="238"/>
      </rPr>
      <t xml:space="preserve"> % překročení vybraných položek (z toho dotace)</t>
    </r>
  </si>
  <si>
    <r>
      <t xml:space="preserve">Označení příjemce dotace:       </t>
    </r>
    <r>
      <rPr>
        <i/>
        <sz val="10"/>
        <color rgb="FFFF0000"/>
        <rFont val="Arial"/>
        <family val="2"/>
        <charset val="238"/>
      </rPr>
      <t xml:space="preserve"> dle OR</t>
    </r>
  </si>
  <si>
    <t>Datum odeslání částky zpět na účet poskytovatele*:</t>
  </si>
  <si>
    <r>
      <t xml:space="preserve">Částka celkem v Kč       </t>
    </r>
    <r>
      <rPr>
        <sz val="6"/>
        <rFont val="Arial"/>
        <family val="2"/>
        <charset val="238"/>
      </rPr>
      <t xml:space="preserve"> </t>
    </r>
  </si>
  <si>
    <t>IČ:</t>
  </si>
  <si>
    <t xml:space="preserve">Konkrétní popis </t>
  </si>
  <si>
    <t xml:space="preserve">Druh dokumentu    </t>
  </si>
  <si>
    <t xml:space="preserve">Druh nákladu   </t>
  </si>
  <si>
    <t>Skutečnost</t>
  </si>
  <si>
    <t>Plán</t>
  </si>
  <si>
    <t xml:space="preserve">Plán </t>
  </si>
  <si>
    <t>Skutečnost čerpání dotace</t>
  </si>
  <si>
    <t>Q</t>
  </si>
  <si>
    <t>R</t>
  </si>
  <si>
    <t>4) rozpis mzdových nákladů - viz následující list;</t>
  </si>
  <si>
    <t>5) rozpis účetních dokladů, faktur, aj. - viz následující list;</t>
  </si>
  <si>
    <t>nájemné/pronájem</t>
  </si>
  <si>
    <r>
      <t xml:space="preserve">Účelový znak:                             </t>
    </r>
    <r>
      <rPr>
        <i/>
        <sz val="10"/>
        <rFont val="Arial"/>
        <family val="2"/>
        <charset val="238"/>
      </rPr>
      <t>00098</t>
    </r>
  </si>
  <si>
    <t>Název projektu/služby</t>
  </si>
  <si>
    <t>Výše plánovaných nákladů projektu/služby (Kč)</t>
  </si>
  <si>
    <t>Výše skutečných nákladů projektu/služby (Kč)</t>
  </si>
  <si>
    <t>Popis postupu realizace projektu/služby vč. harmonogramu:</t>
  </si>
  <si>
    <t xml:space="preserve">Kvalitativní a kvantitativní výstupy projektu/služby: </t>
  </si>
  <si>
    <t>Přínos projektu/služby pro cílové skupiny:</t>
  </si>
  <si>
    <t>Celkové zhodnocení projektu/služby:</t>
  </si>
  <si>
    <t>Celkový přehled výnosů projektu/služby</t>
  </si>
  <si>
    <t>Celkový přehled nákladů projektu/služby</t>
  </si>
  <si>
    <t>Právní a ekonom. celkem max. 6 %</t>
  </si>
  <si>
    <t>(ú 511) Opravy a udržování:</t>
  </si>
  <si>
    <t>Osobní náklady celkem:</t>
  </si>
  <si>
    <t>*</t>
  </si>
  <si>
    <t>(ú 558) vybavení (DDHM) nad        3 tis.Kč **</t>
  </si>
  <si>
    <t>Plánovaný rozpočet výnosů projektu/služby (ze schválené žádosti; ze schválené změny)</t>
  </si>
  <si>
    <t>Plánovaný rozpočet nákladů projektu/služby (ze schválené žádosti; ze schválené změny)</t>
  </si>
  <si>
    <t>Právní a ekonom. celkem max. 6%</t>
  </si>
  <si>
    <t>spotřeba zdravotnického materiálu (léky aj.)</t>
  </si>
  <si>
    <t>(ú 558) vybavení (DDHM) nad         3 tis. Kč**</t>
  </si>
  <si>
    <t>*Vratku proveďte na účet poskytovatele dotace uvedený ve Smlouvě o poskytnutí dotace pod VS 00098.</t>
  </si>
  <si>
    <t>Vratka nevyčerpaných prostředků v rámci rozpočtu projektu/služby</t>
  </si>
  <si>
    <t>*uveďte název projektu/služby</t>
  </si>
  <si>
    <t>spotřeba zdravotnického materiálu</t>
  </si>
  <si>
    <t>vybavení DDHM nad 3 tis. Kč</t>
  </si>
  <si>
    <t>energie</t>
  </si>
  <si>
    <t>opravy a udržování</t>
  </si>
  <si>
    <t>telefon/poštovné/internet</t>
  </si>
  <si>
    <t>Projekt/služba</t>
  </si>
  <si>
    <t>Nevyčerpaná část dotace dle Čl. III bodu 10) smlouvy</t>
  </si>
  <si>
    <t>Vratka prostředků dotace (vyšší % podíl dotace na skutečných nákladech + nevyčerpané prostředky dotace dle čl. III. odst. 10) Smlouvy)</t>
  </si>
  <si>
    <t>1) sestava z oddělené účetní evidence z hlediska uznatelných nákladů a výnosů celého projektu/služby;</t>
  </si>
  <si>
    <t>6) vnitropodniková kalkulace, výstupy (např. kopie propagačních materiálů, aj.)</t>
  </si>
  <si>
    <t>(ú 511 ) Opravy a udržování</t>
  </si>
  <si>
    <t>Celkem za AK1</t>
  </si>
  <si>
    <t>z toho sociální a zdravotní</t>
  </si>
  <si>
    <t xml:space="preserve">hrazeno z dotace dle </t>
  </si>
  <si>
    <t>účetnictví</t>
  </si>
  <si>
    <t>UZ</t>
  </si>
  <si>
    <t xml:space="preserve">PRACOVNÍ VÝKAZ </t>
  </si>
  <si>
    <t>Název projektu</t>
  </si>
  <si>
    <t>*uveďte název projektu/aktivity</t>
  </si>
  <si>
    <t>Název příjemce dotace</t>
  </si>
  <si>
    <t xml:space="preserve">             </t>
  </si>
  <si>
    <t>leden</t>
  </si>
  <si>
    <t>Druh pracovního poměru</t>
  </si>
  <si>
    <t>únor</t>
  </si>
  <si>
    <t>Role v projektu</t>
  </si>
  <si>
    <t>Výše úvazku</t>
  </si>
  <si>
    <t>březen</t>
  </si>
  <si>
    <t>Vykazovaný měsíc</t>
  </si>
  <si>
    <t>Fond pracovní doby</t>
  </si>
  <si>
    <t>duben</t>
  </si>
  <si>
    <t>Vykazovaný rok</t>
  </si>
  <si>
    <t>2020</t>
  </si>
  <si>
    <t>květen</t>
  </si>
  <si>
    <t>červen</t>
  </si>
  <si>
    <t xml:space="preserve">Přehled odpracovaných hodin </t>
  </si>
  <si>
    <t>červenec</t>
  </si>
  <si>
    <t>Den v měsíci</t>
  </si>
  <si>
    <t>Počet odprac. hodin</t>
  </si>
  <si>
    <t>Popis vykonaných aktivit</t>
  </si>
  <si>
    <t>srpen</t>
  </si>
  <si>
    <t>1.</t>
  </si>
  <si>
    <t>16.</t>
  </si>
  <si>
    <t>září</t>
  </si>
  <si>
    <t>2.</t>
  </si>
  <si>
    <t>17.</t>
  </si>
  <si>
    <t>říjen</t>
  </si>
  <si>
    <t>3.</t>
  </si>
  <si>
    <t>18.</t>
  </si>
  <si>
    <t>listopad</t>
  </si>
  <si>
    <t>4.</t>
  </si>
  <si>
    <t>19.</t>
  </si>
  <si>
    <t>prosinec</t>
  </si>
  <si>
    <t>5.</t>
  </si>
  <si>
    <t>20.</t>
  </si>
  <si>
    <t>6.</t>
  </si>
  <si>
    <t>21.</t>
  </si>
  <si>
    <t>7.</t>
  </si>
  <si>
    <t>22.</t>
  </si>
  <si>
    <t>8.</t>
  </si>
  <si>
    <t>23.</t>
  </si>
  <si>
    <t>9.</t>
  </si>
  <si>
    <t>24.</t>
  </si>
  <si>
    <t>10.</t>
  </si>
  <si>
    <t>25.</t>
  </si>
  <si>
    <t>11.</t>
  </si>
  <si>
    <t>26.</t>
  </si>
  <si>
    <t>12.</t>
  </si>
  <si>
    <t>27.</t>
  </si>
  <si>
    <t>13.</t>
  </si>
  <si>
    <t>28.</t>
  </si>
  <si>
    <t>14.</t>
  </si>
  <si>
    <t>29.</t>
  </si>
  <si>
    <t>15.</t>
  </si>
  <si>
    <t>30.</t>
  </si>
  <si>
    <t>31.</t>
  </si>
  <si>
    <t xml:space="preserve">Dovolená </t>
  </si>
  <si>
    <t>Placená pracovní neschopnost</t>
  </si>
  <si>
    <t>Termíny dovolené</t>
  </si>
  <si>
    <t>Termíny neschopnosti</t>
  </si>
  <si>
    <t>Počet dní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</si>
  <si>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</si>
  <si>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</si>
  <si>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</si>
  <si>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Datum</t>
  </si>
  <si>
    <t>Podpis pracovníka</t>
  </si>
  <si>
    <t>Podpis nadřízeného pracovníka</t>
  </si>
  <si>
    <r>
      <t>1)  Vyplňujte pouze bílé buňky</t>
    </r>
    <r>
      <rPr>
        <sz val="10"/>
        <rFont val="Arial"/>
        <family val="2"/>
      </rPr>
      <t xml:space="preserve"> </t>
    </r>
  </si>
  <si>
    <t>2) dovolená a pracovní neschopnost = neuznatelný náklad projektu</t>
  </si>
  <si>
    <t>00098</t>
  </si>
  <si>
    <t>"Podpora vybraných služeb zdravotní péče 2020"</t>
  </si>
  <si>
    <r>
      <t xml:space="preserve">Číslo smlouvy poskytovatele:     </t>
    </r>
    <r>
      <rPr>
        <i/>
        <sz val="10"/>
        <color rgb="FFFF0000"/>
        <rFont val="Arial"/>
        <family val="2"/>
        <charset val="238"/>
      </rPr>
      <t xml:space="preserve"> 20/SML</t>
    </r>
  </si>
  <si>
    <t>Rozpis účetních dokladů a faktur hrazených v rámci dotačního programu "Podpora vybraných služeb zdravotní péče 2020" na realizaci projektu:</t>
  </si>
  <si>
    <t>Upravený návrh rozpočtu dle schválené výše dotace</t>
  </si>
  <si>
    <t>Upravený návhr rozpočtu dle schválené výše dotace</t>
  </si>
  <si>
    <t xml:space="preserve">Závěrečnou zprávu a finanční vypořádání dotace je příjemce dotace povinen předložit do 30 dnů od ukončení realizace projektu/služby na podatelnu Krajského úřadu Ústeckého kraje. </t>
  </si>
  <si>
    <t>NÁZEV PROJEKTU/SLUŽBY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</si>
</sst>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#,##0.00\ &quot;Kč&quot;;[Red]#,##0.00\ &quot;Kč&quot;"/>
    <numFmt numFmtId="167" formatCode="#,##0.00;[Red]#,##0.00"/>
    <numFmt numFmtId="168" formatCode="\-\-\-"/>
    <numFmt numFmtId="169" formatCode="mmmm\ yyyy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u/>
      <sz val="16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6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u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mbria Math"/>
      <family val="1"/>
      <charset val="238"/>
    </font>
    <font>
      <sz val="12"/>
      <color rgb="FFFF0000"/>
      <name val="Arial"/>
      <family val="2"/>
      <charset val="238"/>
    </font>
    <font>
      <sz val="10"/>
      <name val="Calibri"/>
      <family val="2"/>
      <charset val="238"/>
    </font>
    <font>
      <sz val="14"/>
      <name val="Wingdings 2"/>
      <family val="1"/>
      <charset val="2"/>
    </font>
    <font>
      <sz val="16"/>
      <name val="Wingdings 2"/>
      <family val="1"/>
      <charset val="2"/>
    </font>
    <font>
      <sz val="9"/>
      <color indexed="10"/>
      <name val="Tahoma"/>
      <family val="2"/>
      <charset val="238"/>
    </font>
    <font>
      <b/>
      <sz val="16"/>
      <name val="Wingdings 2"/>
      <family val="1"/>
      <charset val="2"/>
    </font>
    <font>
      <b/>
      <sz val="9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  <charset val="238"/>
    </font>
    <font>
      <sz val="8"/>
      <color indexed="81"/>
      <name val="Tahoma"/>
      <family val="2"/>
    </font>
    <font>
      <sz val="8"/>
      <color indexed="81"/>
      <name val="Tahoma"/>
      <family val="2"/>
      <charset val="238"/>
    </font>
    <font>
      <b/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29" xfId="0" applyNumberFormat="1" applyBorder="1" applyAlignment="1">
      <alignment horizontal="center"/>
    </xf>
    <xf numFmtId="4" fontId="0" fillId="0" borderId="30" xfId="0" applyNumberFormat="1" applyBorder="1" applyAlignment="1">
      <alignment horizontal="center" vertical="center"/>
    </xf>
    <xf numFmtId="164" fontId="15" fillId="0" borderId="17" xfId="0" applyNumberFormat="1" applyFont="1" applyBorder="1" applyAlignment="1" applyProtection="1">
      <alignment horizontal="right" vertical="center" wrapText="1"/>
    </xf>
    <xf numFmtId="164" fontId="15" fillId="0" borderId="18" xfId="0" applyNumberFormat="1" applyFont="1" applyBorder="1" applyAlignment="1" applyProtection="1">
      <alignment horizontal="right" vertical="center" wrapText="1"/>
    </xf>
    <xf numFmtId="167" fontId="15" fillId="0" borderId="11" xfId="0" applyNumberFormat="1" applyFont="1" applyBorder="1" applyAlignment="1" applyProtection="1">
      <alignment horizontal="right" vertical="center" wrapText="1"/>
    </xf>
    <xf numFmtId="167" fontId="15" fillId="0" borderId="18" xfId="0" applyNumberFormat="1" applyFont="1" applyBorder="1" applyAlignment="1" applyProtection="1">
      <alignment horizontal="right" vertical="center" wrapText="1"/>
    </xf>
    <xf numFmtId="164" fontId="15" fillId="0" borderId="11" xfId="0" applyNumberFormat="1" applyFont="1" applyBorder="1" applyAlignment="1" applyProtection="1">
      <alignment horizontal="right" vertical="center" wrapText="1"/>
    </xf>
    <xf numFmtId="0" fontId="15" fillId="0" borderId="11" xfId="0" applyNumberFormat="1" applyFont="1" applyBorder="1" applyAlignment="1">
      <alignment vertical="center" wrapText="1"/>
    </xf>
    <xf numFmtId="0" fontId="9" fillId="0" borderId="0" xfId="0" applyFont="1" applyBorder="1" applyAlignment="1"/>
    <xf numFmtId="0" fontId="4" fillId="0" borderId="54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10" fontId="9" fillId="0" borderId="31" xfId="0" applyNumberFormat="1" applyFont="1" applyBorder="1" applyAlignment="1">
      <alignment horizontal="center" vertical="center"/>
    </xf>
    <xf numFmtId="0" fontId="22" fillId="0" borderId="0" xfId="0" applyFont="1" applyAlignment="1" applyProtection="1">
      <alignment horizontal="center"/>
      <protection hidden="1"/>
    </xf>
    <xf numFmtId="164" fontId="17" fillId="0" borderId="0" xfId="0" applyNumberFormat="1" applyFont="1" applyAlignment="1" applyProtection="1">
      <alignment horizontal="center"/>
      <protection hidden="1"/>
    </xf>
    <xf numFmtId="164" fontId="17" fillId="0" borderId="58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Border="1" applyAlignment="1" applyProtection="1">
      <alignment horizontal="center"/>
      <protection hidden="1"/>
    </xf>
    <xf numFmtId="164" fontId="4" fillId="0" borderId="41" xfId="0" applyNumberFormat="1" applyFont="1" applyBorder="1" applyAlignment="1" applyProtection="1">
      <alignment horizontal="center" vertical="center" wrapText="1"/>
      <protection locked="0"/>
    </xf>
    <xf numFmtId="164" fontId="4" fillId="0" borderId="42" xfId="0" applyNumberFormat="1" applyFont="1" applyBorder="1" applyAlignment="1" applyProtection="1">
      <alignment horizontal="center" vertical="center" wrapText="1"/>
      <protection locked="0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164" fontId="4" fillId="0" borderId="43" xfId="0" applyNumberFormat="1" applyFont="1" applyBorder="1" applyAlignment="1" applyProtection="1">
      <alignment horizontal="center" vertical="center" wrapText="1"/>
      <protection locked="0"/>
    </xf>
    <xf numFmtId="164" fontId="4" fillId="0" borderId="44" xfId="0" applyNumberFormat="1" applyFont="1" applyBorder="1" applyAlignment="1" applyProtection="1">
      <alignment horizontal="center" vertical="center" wrapText="1"/>
      <protection locked="0"/>
    </xf>
    <xf numFmtId="164" fontId="4" fillId="0" borderId="39" xfId="0" applyNumberFormat="1" applyFont="1" applyBorder="1" applyAlignment="1" applyProtection="1">
      <alignment horizontal="center" vertical="center" wrapText="1"/>
      <protection locked="0"/>
    </xf>
    <xf numFmtId="164" fontId="4" fillId="0" borderId="40" xfId="0" applyNumberFormat="1" applyFont="1" applyBorder="1" applyAlignment="1" applyProtection="1">
      <alignment horizontal="center" vertical="center" wrapText="1"/>
      <protection locked="0"/>
    </xf>
    <xf numFmtId="164" fontId="4" fillId="0" borderId="45" xfId="0" applyNumberFormat="1" applyFont="1" applyBorder="1" applyAlignment="1" applyProtection="1">
      <alignment horizontal="center" vertical="center" wrapText="1"/>
      <protection locked="0"/>
    </xf>
    <xf numFmtId="164" fontId="4" fillId="0" borderId="46" xfId="0" applyNumberFormat="1" applyFont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Border="1" applyAlignment="1" applyProtection="1">
      <alignment horizontal="right" vertical="center" wrapText="1"/>
    </xf>
    <xf numFmtId="0" fontId="6" fillId="2" borderId="5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17" fillId="0" borderId="16" xfId="0" applyNumberFormat="1" applyFont="1" applyBorder="1" applyAlignment="1" applyProtection="1">
      <alignment vertical="center" wrapText="1"/>
    </xf>
    <xf numFmtId="166" fontId="17" fillId="0" borderId="9" xfId="0" applyNumberFormat="1" applyFont="1" applyBorder="1" applyAlignment="1" applyProtection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 applyProtection="1">
      <alignment horizontal="center"/>
    </xf>
    <xf numFmtId="1" fontId="28" fillId="0" borderId="0" xfId="0" applyNumberFormat="1" applyFont="1" applyAlignment="1" applyProtection="1">
      <alignment horizontal="center"/>
    </xf>
    <xf numFmtId="4" fontId="28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" fontId="28" fillId="0" borderId="0" xfId="0" applyNumberFormat="1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164" fontId="22" fillId="0" borderId="0" xfId="0" applyNumberFormat="1" applyFont="1" applyAlignment="1" applyProtection="1">
      <alignment horizontal="center" vertical="center"/>
    </xf>
    <xf numFmtId="2" fontId="28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3" fontId="28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164" fontId="0" fillId="0" borderId="0" xfId="0" applyNumberFormat="1" applyAlignment="1" applyProtection="1">
      <alignment horizontal="center" vertical="center"/>
    </xf>
    <xf numFmtId="165" fontId="28" fillId="0" borderId="21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165" fontId="28" fillId="0" borderId="0" xfId="0" applyNumberFormat="1" applyFont="1" applyAlignment="1" applyProtection="1">
      <alignment horizontal="center" vertical="top"/>
    </xf>
    <xf numFmtId="0" fontId="18" fillId="0" borderId="10" xfId="0" applyNumberFormat="1" applyFont="1" applyBorder="1" applyAlignment="1" applyProtection="1">
      <alignment vertical="center" wrapText="1"/>
      <protection locked="0"/>
    </xf>
    <xf numFmtId="166" fontId="17" fillId="0" borderId="15" xfId="0" applyNumberFormat="1" applyFont="1" applyBorder="1" applyAlignment="1" applyProtection="1">
      <alignment horizontal="right" vertical="center" wrapText="1"/>
    </xf>
    <xf numFmtId="166" fontId="17" fillId="0" borderId="16" xfId="0" applyNumberFormat="1" applyFont="1" applyBorder="1" applyAlignment="1" applyProtection="1">
      <alignment horizontal="right" vertical="center" wrapText="1"/>
    </xf>
    <xf numFmtId="0" fontId="4" fillId="0" borderId="54" xfId="0" applyFont="1" applyBorder="1" applyAlignment="1" applyProtection="1">
      <alignment vertical="center" wrapText="1"/>
    </xf>
    <xf numFmtId="0" fontId="4" fillId="0" borderId="55" xfId="0" applyFont="1" applyBorder="1" applyAlignment="1" applyProtection="1">
      <alignment vertical="center" wrapText="1"/>
    </xf>
    <xf numFmtId="0" fontId="4" fillId="0" borderId="56" xfId="0" applyFont="1" applyBorder="1" applyAlignment="1" applyProtection="1">
      <alignment vertical="center" wrapText="1"/>
    </xf>
    <xf numFmtId="168" fontId="9" fillId="0" borderId="0" xfId="0" applyNumberFormat="1" applyFont="1" applyAlignment="1">
      <alignment horizontal="center" wrapTex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29" fillId="0" borderId="0" xfId="0" applyFont="1" applyAlignment="1">
      <alignment horizontal="center" vertical="center"/>
    </xf>
    <xf numFmtId="3" fontId="17" fillId="0" borderId="0" xfId="0" applyNumberFormat="1" applyFont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64" fontId="1" fillId="0" borderId="43" xfId="0" applyNumberFormat="1" applyFont="1" applyBorder="1" applyAlignment="1" applyProtection="1">
      <alignment horizontal="center" vertical="center" wrapText="1"/>
      <protection locked="0"/>
    </xf>
    <xf numFmtId="164" fontId="1" fillId="0" borderId="4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31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68" xfId="0" applyBorder="1" applyAlignment="1" applyProtection="1">
      <alignment horizontal="center"/>
    </xf>
    <xf numFmtId="0" fontId="0" fillId="0" borderId="81" xfId="0" applyBorder="1" applyAlignment="1" applyProtection="1">
      <alignment horizontal="center"/>
    </xf>
    <xf numFmtId="3" fontId="0" fillId="0" borderId="72" xfId="0" applyNumberFormat="1" applyBorder="1" applyProtection="1">
      <protection locked="0"/>
    </xf>
    <xf numFmtId="3" fontId="0" fillId="0" borderId="39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82" xfId="0" applyNumberFormat="1" applyBorder="1" applyProtection="1">
      <protection locked="0"/>
    </xf>
    <xf numFmtId="3" fontId="0" fillId="0" borderId="80" xfId="0" applyNumberFormat="1" applyBorder="1" applyProtection="1">
      <protection locked="0"/>
    </xf>
    <xf numFmtId="3" fontId="0" fillId="0" borderId="78" xfId="0" applyNumberFormat="1" applyBorder="1" applyProtection="1">
      <protection locked="0"/>
    </xf>
    <xf numFmtId="3" fontId="0" fillId="0" borderId="43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3" fontId="0" fillId="0" borderId="45" xfId="0" applyNumberForma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80" xfId="0" applyBorder="1" applyProtection="1">
      <protection locked="0"/>
    </xf>
    <xf numFmtId="0" fontId="0" fillId="0" borderId="81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68" xfId="0" applyBorder="1" applyProtection="1">
      <protection locked="0"/>
    </xf>
    <xf numFmtId="3" fontId="0" fillId="0" borderId="24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3" fontId="0" fillId="0" borderId="83" xfId="0" applyNumberFormat="1" applyBorder="1" applyProtection="1">
      <protection locked="0"/>
    </xf>
    <xf numFmtId="3" fontId="0" fillId="0" borderId="79" xfId="0" applyNumberFormat="1" applyBorder="1" applyProtection="1">
      <protection locked="0"/>
    </xf>
    <xf numFmtId="0" fontId="0" fillId="0" borderId="71" xfId="0" applyBorder="1" applyProtection="1">
      <protection locked="0"/>
    </xf>
    <xf numFmtId="0" fontId="1" fillId="0" borderId="31" xfId="0" applyFont="1" applyBorder="1" applyProtection="1">
      <protection locked="0"/>
    </xf>
    <xf numFmtId="164" fontId="0" fillId="0" borderId="0" xfId="0" applyNumberFormat="1" applyBorder="1"/>
    <xf numFmtId="0" fontId="9" fillId="0" borderId="27" xfId="0" applyFont="1" applyBorder="1" applyAlignment="1">
      <alignment horizontal="center" vertical="center" wrapText="1"/>
    </xf>
    <xf numFmtId="0" fontId="9" fillId="0" borderId="88" xfId="0" applyFont="1" applyBorder="1" applyAlignment="1" applyProtection="1">
      <alignment wrapText="1"/>
      <protection locked="0"/>
    </xf>
    <xf numFmtId="0" fontId="9" fillId="0" borderId="89" xfId="0" applyFont="1" applyBorder="1" applyAlignment="1" applyProtection="1">
      <alignment wrapText="1"/>
      <protection locked="0"/>
    </xf>
    <xf numFmtId="0" fontId="1" fillId="0" borderId="56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1" fillId="0" borderId="54" xfId="0" applyFont="1" applyBorder="1" applyAlignment="1" applyProtection="1">
      <alignment vertical="center" wrapText="1"/>
    </xf>
    <xf numFmtId="0" fontId="1" fillId="0" borderId="55" xfId="0" applyFont="1" applyBorder="1" applyAlignment="1" applyProtection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NumberFormat="1" applyFont="1" applyBorder="1" applyAlignment="1">
      <alignment horizontal="left" vertical="center" wrapText="1"/>
    </xf>
    <xf numFmtId="0" fontId="1" fillId="0" borderId="55" xfId="0" applyFont="1" applyFill="1" applyBorder="1" applyAlignment="1" applyProtection="1">
      <alignment vertical="center" wrapText="1"/>
    </xf>
    <xf numFmtId="0" fontId="18" fillId="0" borderId="9" xfId="0" applyNumberFormat="1" applyFont="1" applyBorder="1" applyAlignment="1" applyProtection="1">
      <alignment vertical="center" wrapText="1"/>
      <protection locked="0"/>
    </xf>
    <xf numFmtId="0" fontId="18" fillId="0" borderId="7" xfId="0" applyNumberFormat="1" applyFont="1" applyBorder="1" applyAlignment="1" applyProtection="1">
      <alignment vertical="center" wrapText="1"/>
      <protection locked="0"/>
    </xf>
    <xf numFmtId="9" fontId="17" fillId="0" borderId="0" xfId="0" applyNumberFormat="1" applyFont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0" fillId="0" borderId="61" xfId="0" applyBorder="1" applyAlignment="1" applyProtection="1">
      <alignment horizontal="center"/>
      <protection hidden="1"/>
    </xf>
    <xf numFmtId="164" fontId="0" fillId="0" borderId="61" xfId="0" applyNumberFormat="1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0" fontId="0" fillId="0" borderId="63" xfId="0" applyBorder="1" applyAlignment="1" applyProtection="1">
      <alignment horizontal="center"/>
      <protection hidden="1"/>
    </xf>
    <xf numFmtId="0" fontId="1" fillId="0" borderId="52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7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70" xfId="0" applyNumberFormat="1" applyBorder="1" applyProtection="1">
      <protection locked="0"/>
    </xf>
    <xf numFmtId="14" fontId="0" fillId="0" borderId="65" xfId="0" applyNumberFormat="1" applyBorder="1" applyProtection="1">
      <protection locked="0"/>
    </xf>
    <xf numFmtId="14" fontId="0" fillId="0" borderId="93" xfId="0" applyNumberFormat="1" applyBorder="1" applyProtection="1">
      <protection locked="0"/>
    </xf>
    <xf numFmtId="14" fontId="0" fillId="0" borderId="92" xfId="0" applyNumberFormat="1" applyBorder="1" applyProtection="1">
      <protection locked="0"/>
    </xf>
    <xf numFmtId="4" fontId="0" fillId="0" borderId="94" xfId="0" applyNumberFormat="1" applyBorder="1" applyProtection="1">
      <protection locked="0"/>
    </xf>
    <xf numFmtId="4" fontId="0" fillId="0" borderId="88" xfId="0" applyNumberFormat="1" applyBorder="1" applyProtection="1">
      <protection locked="0"/>
    </xf>
    <xf numFmtId="4" fontId="0" fillId="0" borderId="89" xfId="0" applyNumberFormat="1" applyBorder="1" applyProtection="1">
      <protection locked="0"/>
    </xf>
    <xf numFmtId="49" fontId="0" fillId="0" borderId="31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49" fontId="0" fillId="0" borderId="68" xfId="0" applyNumberFormat="1" applyBorder="1" applyAlignment="1" applyProtection="1">
      <alignment horizontal="left" vertical="center"/>
      <protection locked="0"/>
    </xf>
    <xf numFmtId="44" fontId="8" fillId="0" borderId="0" xfId="1" applyFon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vertical="center" wrapText="1"/>
    </xf>
    <xf numFmtId="9" fontId="4" fillId="0" borderId="0" xfId="0" applyNumberFormat="1" applyFont="1" applyBorder="1" applyAlignment="1">
      <alignment horizontal="center" vertical="center" wrapText="1"/>
    </xf>
    <xf numFmtId="2" fontId="24" fillId="0" borderId="29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5" fillId="0" borderId="0" xfId="0" applyFont="1"/>
    <xf numFmtId="0" fontId="31" fillId="0" borderId="0" xfId="0" applyFont="1" applyAlignment="1" applyProtection="1">
      <protection locked="0"/>
    </xf>
    <xf numFmtId="164" fontId="4" fillId="0" borderId="6" xfId="0" applyNumberFormat="1" applyFont="1" applyBorder="1" applyAlignment="1" applyProtection="1">
      <alignment vertical="center" wrapText="1"/>
      <protection locked="0"/>
    </xf>
    <xf numFmtId="164" fontId="4" fillId="0" borderId="19" xfId="0" applyNumberFormat="1" applyFont="1" applyBorder="1" applyAlignment="1" applyProtection="1">
      <alignment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</xf>
    <xf numFmtId="164" fontId="4" fillId="0" borderId="22" xfId="0" applyNumberFormat="1" applyFont="1" applyBorder="1" applyAlignment="1" applyProtection="1">
      <alignment vertical="center" wrapText="1"/>
    </xf>
    <xf numFmtId="0" fontId="0" fillId="0" borderId="53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>
      <alignment horizontal="center" vertical="center"/>
    </xf>
    <xf numFmtId="164" fontId="1" fillId="0" borderId="61" xfId="0" applyNumberFormat="1" applyFont="1" applyBorder="1" applyAlignment="1" applyProtection="1">
      <alignment horizontal="center"/>
      <protection hidden="1"/>
    </xf>
    <xf numFmtId="0" fontId="1" fillId="0" borderId="61" xfId="0" applyFont="1" applyBorder="1" applyAlignment="1" applyProtection="1">
      <alignment horizontal="center"/>
      <protection hidden="1"/>
    </xf>
    <xf numFmtId="4" fontId="0" fillId="0" borderId="0" xfId="0" applyNumberForma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" fontId="0" fillId="0" borderId="59" xfId="0" applyNumberFormat="1" applyBorder="1" applyAlignment="1">
      <alignment horizontal="center" vertical="center"/>
    </xf>
    <xf numFmtId="4" fontId="0" fillId="0" borderId="79" xfId="0" applyNumberFormat="1" applyBorder="1" applyAlignment="1">
      <alignment horizontal="center" vertical="center"/>
    </xf>
    <xf numFmtId="0" fontId="9" fillId="0" borderId="78" xfId="0" applyFont="1" applyBorder="1" applyAlignment="1">
      <alignment horizontal="right" vertical="center"/>
    </xf>
    <xf numFmtId="0" fontId="9" fillId="0" borderId="98" xfId="0" applyFont="1" applyBorder="1" applyAlignment="1">
      <alignment horizontal="right" vertical="center"/>
    </xf>
    <xf numFmtId="164" fontId="4" fillId="0" borderId="98" xfId="0" applyNumberFormat="1" applyFont="1" applyBorder="1" applyAlignment="1" applyProtection="1">
      <alignment horizontal="right" vertical="center" wrapText="1"/>
    </xf>
    <xf numFmtId="164" fontId="22" fillId="0" borderId="72" xfId="0" applyNumberFormat="1" applyFont="1" applyBorder="1" applyAlignment="1" applyProtection="1">
      <alignment horizontal="left" vertical="center" wrapText="1"/>
    </xf>
    <xf numFmtId="4" fontId="36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164" fontId="0" fillId="0" borderId="0" xfId="0" applyNumberForma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0" fontId="0" fillId="0" borderId="51" xfId="0" applyBorder="1" applyAlignment="1">
      <alignment horizontal="center"/>
    </xf>
    <xf numFmtId="0" fontId="0" fillId="0" borderId="64" xfId="0" applyBorder="1" applyAlignment="1">
      <alignment horizontal="center"/>
    </xf>
    <xf numFmtId="4" fontId="1" fillId="0" borderId="63" xfId="0" applyNumberFormat="1" applyFont="1" applyBorder="1" applyAlignment="1" applyProtection="1">
      <alignment horizontal="center"/>
      <protection hidden="1"/>
    </xf>
    <xf numFmtId="0" fontId="0" fillId="0" borderId="36" xfId="0" applyBorder="1" applyAlignment="1">
      <alignment horizontal="center"/>
    </xf>
    <xf numFmtId="0" fontId="1" fillId="0" borderId="53" xfId="0" applyFont="1" applyBorder="1" applyAlignment="1" applyProtection="1">
      <alignment horizontal="center"/>
      <protection hidden="1"/>
    </xf>
    <xf numFmtId="0" fontId="5" fillId="0" borderId="0" xfId="0" applyFont="1" applyBorder="1" applyAlignment="1">
      <alignment horizontal="center" vertical="center"/>
    </xf>
    <xf numFmtId="4" fontId="0" fillId="0" borderId="99" xfId="0" applyNumberFormat="1" applyBorder="1" applyAlignment="1">
      <alignment horizontal="center" vertical="center"/>
    </xf>
    <xf numFmtId="4" fontId="4" fillId="0" borderId="99" xfId="0" applyNumberFormat="1" applyFont="1" applyBorder="1" applyAlignment="1">
      <alignment horizontal="center" vertical="center"/>
    </xf>
    <xf numFmtId="1" fontId="0" fillId="0" borderId="31" xfId="0" applyNumberFormat="1" applyBorder="1" applyAlignment="1" applyProtection="1">
      <alignment horizontal="left" vertical="center"/>
      <protection locked="0"/>
    </xf>
    <xf numFmtId="1" fontId="0" fillId="0" borderId="25" xfId="0" applyNumberFormat="1" applyBorder="1" applyAlignment="1" applyProtection="1">
      <alignment horizontal="left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1" fontId="0" fillId="0" borderId="68" xfId="0" applyNumberFormat="1" applyBorder="1" applyAlignment="1" applyProtection="1">
      <alignment horizontal="left" vertical="center"/>
      <protection locked="0"/>
    </xf>
    <xf numFmtId="0" fontId="30" fillId="0" borderId="0" xfId="0" applyFont="1" applyFill="1"/>
    <xf numFmtId="0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wrapText="1"/>
      <protection locked="0"/>
    </xf>
    <xf numFmtId="0" fontId="9" fillId="0" borderId="90" xfId="0" applyFont="1" applyBorder="1" applyAlignment="1" applyProtection="1">
      <alignment horizontal="center" wrapText="1"/>
      <protection locked="0"/>
    </xf>
    <xf numFmtId="0" fontId="9" fillId="0" borderId="96" xfId="0" applyFont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0" fontId="0" fillId="0" borderId="18" xfId="0" applyBorder="1" applyProtection="1">
      <protection locked="0"/>
    </xf>
    <xf numFmtId="0" fontId="9" fillId="0" borderId="88" xfId="0" applyFont="1" applyBorder="1" applyAlignment="1" applyProtection="1">
      <alignment horizontal="center" wrapText="1"/>
      <protection locked="0"/>
    </xf>
    <xf numFmtId="0" fontId="9" fillId="0" borderId="89" xfId="0" applyFont="1" applyBorder="1" applyAlignment="1" applyProtection="1">
      <alignment horizontal="center" wrapText="1"/>
      <protection locked="0"/>
    </xf>
    <xf numFmtId="168" fontId="11" fillId="0" borderId="0" xfId="0" applyNumberFormat="1" applyFont="1" applyBorder="1" applyAlignment="1" applyProtection="1">
      <alignment horizontal="center" vertical="center" wrapText="1"/>
    </xf>
    <xf numFmtId="168" fontId="11" fillId="0" borderId="21" xfId="0" applyNumberFormat="1" applyFont="1" applyBorder="1" applyAlignment="1" applyProtection="1">
      <alignment horizontal="center" vertical="center" wrapText="1"/>
    </xf>
    <xf numFmtId="166" fontId="17" fillId="0" borderId="101" xfId="0" applyNumberFormat="1" applyFont="1" applyBorder="1" applyAlignment="1" applyProtection="1">
      <alignment horizontal="right" vertical="center" wrapText="1"/>
    </xf>
    <xf numFmtId="164" fontId="4" fillId="0" borderId="102" xfId="0" applyNumberFormat="1" applyFont="1" applyBorder="1" applyAlignment="1" applyProtection="1">
      <alignment vertical="center" wrapText="1"/>
      <protection locked="0"/>
    </xf>
    <xf numFmtId="164" fontId="4" fillId="0" borderId="103" xfId="0" applyNumberFormat="1" applyFont="1" applyBorder="1" applyAlignment="1" applyProtection="1">
      <alignment vertical="center" wrapText="1"/>
      <protection locked="0"/>
    </xf>
    <xf numFmtId="164" fontId="15" fillId="0" borderId="25" xfId="0" applyNumberFormat="1" applyFont="1" applyBorder="1" applyAlignment="1" applyProtection="1">
      <alignment horizontal="right" vertical="center" wrapText="1"/>
    </xf>
    <xf numFmtId="164" fontId="4" fillId="0" borderId="65" xfId="0" applyNumberFormat="1" applyFont="1" applyBorder="1" applyAlignment="1" applyProtection="1">
      <alignment horizontal="center" vertical="center" wrapText="1"/>
      <protection locked="0"/>
    </xf>
    <xf numFmtId="164" fontId="4" fillId="0" borderId="93" xfId="0" applyNumberFormat="1" applyFont="1" applyBorder="1" applyAlignment="1" applyProtection="1">
      <alignment horizontal="center" vertical="center" wrapText="1"/>
      <protection locked="0"/>
    </xf>
    <xf numFmtId="164" fontId="1" fillId="0" borderId="97" xfId="0" applyNumberFormat="1" applyFont="1" applyBorder="1" applyAlignment="1" applyProtection="1">
      <alignment horizontal="center" vertical="center" wrapText="1"/>
      <protection locked="0"/>
    </xf>
    <xf numFmtId="164" fontId="4" fillId="0" borderId="97" xfId="0" applyNumberFormat="1" applyFont="1" applyBorder="1" applyAlignment="1" applyProtection="1">
      <alignment horizontal="center" vertical="center" wrapText="1"/>
      <protection locked="0"/>
    </xf>
    <xf numFmtId="164" fontId="4" fillId="0" borderId="92" xfId="0" applyNumberFormat="1" applyFont="1" applyBorder="1" applyAlignment="1" applyProtection="1">
      <alignment horizontal="center" vertical="center" wrapText="1"/>
      <protection locked="0"/>
    </xf>
    <xf numFmtId="0" fontId="6" fillId="2" borderId="58" xfId="0" applyFont="1" applyFill="1" applyBorder="1" applyAlignment="1">
      <alignment horizontal="center" vertical="center" wrapText="1"/>
    </xf>
    <xf numFmtId="164" fontId="4" fillId="0" borderId="94" xfId="0" applyNumberFormat="1" applyFont="1" applyBorder="1" applyAlignment="1" applyProtection="1">
      <alignment horizontal="center" vertical="center" wrapText="1"/>
      <protection locked="0"/>
    </xf>
    <xf numFmtId="164" fontId="4" fillId="0" borderId="88" xfId="0" applyNumberFormat="1" applyFont="1" applyBorder="1" applyAlignment="1" applyProtection="1">
      <alignment horizontal="center" vertical="center" wrapText="1"/>
      <protection locked="0"/>
    </xf>
    <xf numFmtId="164" fontId="4" fillId="0" borderId="88" xfId="0" applyNumberFormat="1" applyFont="1" applyBorder="1" applyAlignment="1" applyProtection="1">
      <alignment horizontal="center" vertical="center"/>
      <protection locked="0"/>
    </xf>
    <xf numFmtId="164" fontId="1" fillId="0" borderId="87" xfId="0" applyNumberFormat="1" applyFont="1" applyBorder="1" applyAlignment="1" applyProtection="1">
      <alignment horizontal="center" vertical="center" wrapText="1"/>
      <protection locked="0"/>
    </xf>
    <xf numFmtId="164" fontId="4" fillId="0" borderId="87" xfId="0" applyNumberFormat="1" applyFont="1" applyBorder="1" applyAlignment="1" applyProtection="1">
      <alignment horizontal="center" vertical="center" wrapText="1"/>
      <protection locked="0"/>
    </xf>
    <xf numFmtId="164" fontId="4" fillId="0" borderId="89" xfId="0" applyNumberFormat="1" applyFont="1" applyBorder="1" applyAlignment="1" applyProtection="1">
      <alignment horizontal="center" vertical="center" wrapText="1"/>
      <protection locked="0"/>
    </xf>
    <xf numFmtId="164" fontId="21" fillId="0" borderId="59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164" fontId="21" fillId="0" borderId="0" xfId="0" applyNumberFormat="1" applyFont="1" applyBorder="1" applyAlignment="1" applyProtection="1">
      <alignment horizontal="left" vertical="top" wrapText="1"/>
      <protection locked="0"/>
    </xf>
    <xf numFmtId="0" fontId="3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" fillId="0" borderId="5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0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 applyProtection="1">
      <alignment vertical="center" wrapText="1"/>
      <protection locked="0"/>
    </xf>
    <xf numFmtId="164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45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0" fontId="30" fillId="3" borderId="0" xfId="0" applyFont="1" applyFill="1"/>
    <xf numFmtId="0" fontId="9" fillId="0" borderId="94" xfId="0" applyFont="1" applyBorder="1" applyAlignment="1" applyProtection="1">
      <alignment wrapText="1"/>
      <protection locked="0"/>
    </xf>
    <xf numFmtId="0" fontId="9" fillId="0" borderId="94" xfId="0" applyFont="1" applyBorder="1" applyAlignment="1" applyProtection="1">
      <alignment horizontal="center" wrapText="1"/>
      <protection locked="0"/>
    </xf>
    <xf numFmtId="0" fontId="6" fillId="4" borderId="3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2" fontId="24" fillId="0" borderId="68" xfId="0" applyNumberFormat="1" applyFont="1" applyBorder="1" applyAlignment="1" applyProtection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95" xfId="0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4" fontId="6" fillId="4" borderId="18" xfId="0" applyNumberFormat="1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vertical="center" wrapText="1"/>
    </xf>
    <xf numFmtId="164" fontId="3" fillId="4" borderId="26" xfId="0" applyNumberFormat="1" applyFont="1" applyFill="1" applyBorder="1" applyAlignment="1">
      <alignment horizontal="center" vertical="center" wrapText="1"/>
    </xf>
    <xf numFmtId="164" fontId="3" fillId="4" borderId="60" xfId="0" applyNumberFormat="1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vertical="center" wrapText="1"/>
    </xf>
    <xf numFmtId="164" fontId="3" fillId="5" borderId="26" xfId="0" applyNumberFormat="1" applyFont="1" applyFill="1" applyBorder="1" applyAlignment="1">
      <alignment horizontal="center" vertical="center" wrapText="1"/>
    </xf>
    <xf numFmtId="164" fontId="3" fillId="5" borderId="37" xfId="0" applyNumberFormat="1" applyFont="1" applyFill="1" applyBorder="1" applyAlignment="1">
      <alignment horizontal="center" vertical="center" wrapText="1"/>
    </xf>
    <xf numFmtId="0" fontId="3" fillId="5" borderId="38" xfId="0" applyFont="1" applyFill="1" applyBorder="1" applyAlignment="1" applyProtection="1">
      <alignment vertical="center" wrapText="1"/>
      <protection locked="0"/>
    </xf>
    <xf numFmtId="164" fontId="1" fillId="0" borderId="107" xfId="0" applyNumberFormat="1" applyFont="1" applyBorder="1" applyAlignment="1" applyProtection="1">
      <alignment horizontal="center" vertical="center" wrapText="1"/>
      <protection locked="0"/>
    </xf>
    <xf numFmtId="164" fontId="1" fillId="0" borderId="108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42" xfId="0" applyNumberFormat="1" applyFont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0" xfId="0" applyNumberFormat="1" applyFont="1" applyBorder="1" applyAlignment="1" applyProtection="1">
      <alignment horizontal="center" vertical="center" wrapText="1"/>
      <protection locked="0"/>
    </xf>
    <xf numFmtId="0" fontId="3" fillId="5" borderId="38" xfId="0" applyFont="1" applyFill="1" applyBorder="1" applyAlignment="1" applyProtection="1">
      <alignment vertical="center" wrapText="1"/>
    </xf>
    <xf numFmtId="164" fontId="3" fillId="5" borderId="26" xfId="0" applyNumberFormat="1" applyFont="1" applyFill="1" applyBorder="1" applyAlignment="1" applyProtection="1">
      <alignment horizontal="center" vertical="center" wrapText="1"/>
    </xf>
    <xf numFmtId="164" fontId="3" fillId="5" borderId="60" xfId="0" applyNumberFormat="1" applyFont="1" applyFill="1" applyBorder="1" applyAlignment="1" applyProtection="1">
      <alignment horizontal="center" vertical="center" wrapText="1"/>
    </xf>
    <xf numFmtId="164" fontId="6" fillId="4" borderId="25" xfId="0" applyNumberFormat="1" applyFont="1" applyFill="1" applyBorder="1" applyAlignment="1">
      <alignment horizontal="center" vertical="center" wrapText="1"/>
    </xf>
    <xf numFmtId="0" fontId="18" fillId="5" borderId="7" xfId="0" applyNumberFormat="1" applyFont="1" applyFill="1" applyBorder="1" applyAlignment="1" applyProtection="1">
      <alignment vertical="center" wrapText="1"/>
    </xf>
    <xf numFmtId="0" fontId="18" fillId="5" borderId="10" xfId="0" applyNumberFormat="1" applyFont="1" applyFill="1" applyBorder="1" applyAlignment="1" applyProtection="1">
      <alignment vertical="center" wrapText="1"/>
    </xf>
    <xf numFmtId="0" fontId="15" fillId="5" borderId="11" xfId="0" applyNumberFormat="1" applyFont="1" applyFill="1" applyBorder="1" applyAlignment="1">
      <alignment vertical="center" wrapText="1"/>
    </xf>
    <xf numFmtId="166" fontId="17" fillId="5" borderId="16" xfId="0" applyNumberFormat="1" applyFont="1" applyFill="1" applyBorder="1" applyAlignment="1" applyProtection="1">
      <alignment horizontal="right" vertical="center" wrapText="1"/>
    </xf>
    <xf numFmtId="164" fontId="4" fillId="5" borderId="6" xfId="0" applyNumberFormat="1" applyFont="1" applyFill="1" applyBorder="1" applyAlignment="1" applyProtection="1">
      <alignment vertical="center" wrapText="1"/>
    </xf>
    <xf numFmtId="164" fontId="4" fillId="5" borderId="19" xfId="0" applyNumberFormat="1" applyFont="1" applyFill="1" applyBorder="1" applyAlignment="1" applyProtection="1">
      <alignment vertical="center" wrapText="1"/>
    </xf>
    <xf numFmtId="164" fontId="15" fillId="5" borderId="25" xfId="0" applyNumberFormat="1" applyFont="1" applyFill="1" applyBorder="1" applyAlignment="1" applyProtection="1">
      <alignment horizontal="right" vertical="center" wrapText="1"/>
    </xf>
    <xf numFmtId="164" fontId="15" fillId="5" borderId="18" xfId="0" applyNumberFormat="1" applyFont="1" applyFill="1" applyBorder="1" applyAlignment="1" applyProtection="1">
      <alignment horizontal="right" vertical="center" wrapText="1"/>
    </xf>
    <xf numFmtId="166" fontId="17" fillId="5" borderId="16" xfId="0" applyNumberFormat="1" applyFont="1" applyFill="1" applyBorder="1" applyAlignment="1" applyProtection="1">
      <alignment vertical="center" wrapText="1"/>
    </xf>
    <xf numFmtId="167" fontId="15" fillId="5" borderId="18" xfId="0" applyNumberFormat="1" applyFont="1" applyFill="1" applyBorder="1" applyAlignment="1" applyProtection="1">
      <alignment horizontal="right" vertical="center" wrapText="1"/>
    </xf>
    <xf numFmtId="164" fontId="3" fillId="5" borderId="58" xfId="0" applyNumberFormat="1" applyFont="1" applyFill="1" applyBorder="1" applyAlignment="1">
      <alignment horizontal="center" vertical="center" wrapText="1"/>
    </xf>
    <xf numFmtId="164" fontId="3" fillId="4" borderId="58" xfId="0" applyNumberFormat="1" applyFont="1" applyFill="1" applyBorder="1" applyAlignment="1">
      <alignment horizontal="center" vertical="center" wrapText="1"/>
    </xf>
    <xf numFmtId="164" fontId="3" fillId="5" borderId="104" xfId="0" applyNumberFormat="1" applyFont="1" applyFill="1" applyBorder="1" applyAlignment="1">
      <alignment horizontal="center" vertical="center" wrapText="1"/>
    </xf>
    <xf numFmtId="164" fontId="4" fillId="5" borderId="94" xfId="0" applyNumberFormat="1" applyFont="1" applyFill="1" applyBorder="1" applyAlignment="1" applyProtection="1">
      <alignment horizontal="center" vertical="center" wrapText="1"/>
    </xf>
    <xf numFmtId="164" fontId="40" fillId="5" borderId="94" xfId="0" applyNumberFormat="1" applyFont="1" applyFill="1" applyBorder="1" applyAlignment="1" applyProtection="1">
      <alignment horizontal="left" vertical="center" wrapText="1"/>
    </xf>
    <xf numFmtId="164" fontId="4" fillId="5" borderId="106" xfId="0" applyNumberFormat="1" applyFont="1" applyFill="1" applyBorder="1" applyAlignment="1" applyProtection="1">
      <alignment horizontal="center" vertical="center" wrapText="1"/>
    </xf>
    <xf numFmtId="164" fontId="40" fillId="5" borderId="106" xfId="0" applyNumberFormat="1" applyFont="1" applyFill="1" applyBorder="1" applyAlignment="1" applyProtection="1">
      <alignment horizontal="left" vertical="center" wrapText="1"/>
    </xf>
    <xf numFmtId="164" fontId="3" fillId="5" borderId="58" xfId="0" applyNumberFormat="1" applyFont="1" applyFill="1" applyBorder="1" applyAlignment="1" applyProtection="1">
      <alignment horizontal="center" vertical="center" wrapText="1"/>
    </xf>
    <xf numFmtId="164" fontId="40" fillId="5" borderId="58" xfId="0" applyNumberFormat="1" applyFont="1" applyFill="1" applyBorder="1" applyAlignment="1" applyProtection="1">
      <alignment horizontal="left" vertical="center" wrapText="1"/>
    </xf>
    <xf numFmtId="164" fontId="4" fillId="5" borderId="65" xfId="0" applyNumberFormat="1" applyFont="1" applyFill="1" applyBorder="1" applyAlignment="1" applyProtection="1">
      <alignment horizontal="center" vertical="center" wrapText="1"/>
    </xf>
    <xf numFmtId="164" fontId="4" fillId="5" borderId="64" xfId="0" applyNumberFormat="1" applyFont="1" applyFill="1" applyBorder="1" applyAlignment="1" applyProtection="1">
      <alignment horizontal="center" vertical="center" wrapText="1"/>
    </xf>
    <xf numFmtId="164" fontId="3" fillId="5" borderId="104" xfId="0" applyNumberFormat="1" applyFont="1" applyFill="1" applyBorder="1" applyAlignment="1" applyProtection="1">
      <alignment horizontal="center" vertical="center" wrapText="1"/>
    </xf>
    <xf numFmtId="164" fontId="4" fillId="5" borderId="84" xfId="0" applyNumberFormat="1" applyFont="1" applyFill="1" applyBorder="1" applyAlignment="1" applyProtection="1">
      <alignment horizontal="center" vertical="center" wrapText="1"/>
    </xf>
    <xf numFmtId="164" fontId="4" fillId="5" borderId="36" xfId="0" applyNumberFormat="1" applyFont="1" applyFill="1" applyBorder="1" applyAlignment="1" applyProtection="1">
      <alignment horizontal="center" vertical="center" wrapText="1"/>
    </xf>
    <xf numFmtId="164" fontId="1" fillId="0" borderId="106" xfId="0" applyNumberFormat="1" applyFont="1" applyBorder="1" applyAlignment="1" applyProtection="1">
      <alignment horizontal="center" vertical="center" wrapText="1"/>
      <protection locked="0"/>
    </xf>
    <xf numFmtId="164" fontId="1" fillId="0" borderId="64" xfId="0" applyNumberFormat="1" applyFont="1" applyBorder="1" applyAlignment="1" applyProtection="1">
      <alignment horizontal="center" vertical="center" wrapText="1"/>
      <protection locked="0"/>
    </xf>
    <xf numFmtId="164" fontId="1" fillId="0" borderId="86" xfId="0" applyNumberFormat="1" applyFont="1" applyBorder="1" applyAlignment="1" applyProtection="1">
      <alignment horizontal="center" vertical="center" wrapText="1"/>
      <protection locked="0"/>
    </xf>
    <xf numFmtId="164" fontId="4" fillId="5" borderId="86" xfId="0" applyNumberFormat="1" applyFont="1" applyFill="1" applyBorder="1" applyAlignment="1" applyProtection="1">
      <alignment horizontal="center" vertical="center" wrapText="1"/>
    </xf>
    <xf numFmtId="164" fontId="40" fillId="5" borderId="86" xfId="0" applyNumberFormat="1" applyFont="1" applyFill="1" applyBorder="1" applyAlignment="1" applyProtection="1">
      <alignment horizontal="left" vertical="center" wrapText="1"/>
    </xf>
    <xf numFmtId="164" fontId="4" fillId="5" borderId="91" xfId="0" applyNumberFormat="1" applyFont="1" applyFill="1" applyBorder="1" applyAlignment="1" applyProtection="1">
      <alignment horizontal="center" vertical="center" wrapText="1"/>
    </xf>
    <xf numFmtId="164" fontId="1" fillId="0" borderId="91" xfId="0" applyNumberFormat="1" applyFont="1" applyBorder="1" applyAlignment="1" applyProtection="1">
      <alignment horizontal="center" vertical="center" wrapText="1"/>
      <protection locked="0"/>
    </xf>
    <xf numFmtId="164" fontId="1" fillId="0" borderId="88" xfId="0" applyNumberFormat="1" applyFont="1" applyBorder="1" applyAlignment="1" applyProtection="1">
      <alignment horizontal="center" vertical="center" wrapText="1"/>
      <protection locked="0"/>
    </xf>
    <xf numFmtId="164" fontId="4" fillId="5" borderId="88" xfId="0" applyNumberFormat="1" applyFont="1" applyFill="1" applyBorder="1" applyAlignment="1" applyProtection="1">
      <alignment horizontal="center" vertical="center" wrapText="1"/>
    </xf>
    <xf numFmtId="164" fontId="40" fillId="5" borderId="88" xfId="0" applyNumberFormat="1" applyFont="1" applyFill="1" applyBorder="1" applyAlignment="1" applyProtection="1">
      <alignment horizontal="left" vertical="center" wrapText="1"/>
    </xf>
    <xf numFmtId="164" fontId="4" fillId="5" borderId="93" xfId="0" applyNumberFormat="1" applyFont="1" applyFill="1" applyBorder="1" applyAlignment="1" applyProtection="1">
      <alignment horizontal="center" vertical="center" wrapText="1"/>
    </xf>
    <xf numFmtId="164" fontId="1" fillId="0" borderId="93" xfId="0" applyNumberFormat="1" applyFont="1" applyBorder="1" applyAlignment="1" applyProtection="1">
      <alignment horizontal="center" vertical="center" wrapText="1"/>
      <protection locked="0"/>
    </xf>
    <xf numFmtId="164" fontId="3" fillId="5" borderId="58" xfId="0" applyNumberFormat="1" applyFont="1" applyFill="1" applyBorder="1" applyAlignment="1" applyProtection="1">
      <alignment horizontal="center" vertical="center" wrapText="1"/>
      <protection locked="0"/>
    </xf>
    <xf numFmtId="164" fontId="42" fillId="5" borderId="58" xfId="0" applyNumberFormat="1" applyFont="1" applyFill="1" applyBorder="1" applyAlignment="1" applyProtection="1">
      <alignment horizontal="left" vertical="center" wrapText="1"/>
    </xf>
    <xf numFmtId="164" fontId="3" fillId="5" borderId="10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4" xfId="0" applyNumberFormat="1" applyFont="1" applyBorder="1" applyAlignment="1" applyProtection="1">
      <alignment horizontal="center" vertical="center" wrapText="1"/>
      <protection locked="0"/>
    </xf>
    <xf numFmtId="49" fontId="1" fillId="0" borderId="109" xfId="0" applyNumberFormat="1" applyFont="1" applyBorder="1" applyAlignment="1" applyProtection="1">
      <alignment vertical="center" wrapText="1"/>
      <protection locked="0"/>
    </xf>
    <xf numFmtId="49" fontId="1" fillId="0" borderId="55" xfId="0" applyNumberFormat="1" applyFont="1" applyBorder="1" applyAlignment="1" applyProtection="1">
      <alignment vertical="center" wrapText="1"/>
      <protection locked="0"/>
    </xf>
    <xf numFmtId="49" fontId="1" fillId="0" borderId="53" xfId="0" applyNumberFormat="1" applyFont="1" applyBorder="1" applyAlignment="1" applyProtection="1">
      <alignment vertical="center" wrapText="1"/>
      <protection locked="0"/>
    </xf>
    <xf numFmtId="49" fontId="1" fillId="0" borderId="5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4" fontId="3" fillId="5" borderId="84" xfId="0" applyNumberFormat="1" applyFont="1" applyFill="1" applyBorder="1"/>
    <xf numFmtId="0" fontId="1" fillId="0" borderId="0" xfId="0" quotePrefix="1" applyFont="1" applyAlignment="1" applyProtection="1">
      <alignment horizontal="left"/>
      <protection locked="0"/>
    </xf>
    <xf numFmtId="164" fontId="6" fillId="0" borderId="0" xfId="0" applyNumberFormat="1" applyFont="1" applyFill="1" applyBorder="1"/>
    <xf numFmtId="0" fontId="0" fillId="0" borderId="0" xfId="0" applyFill="1"/>
    <xf numFmtId="0" fontId="3" fillId="0" borderId="0" xfId="0" applyFont="1" applyProtection="1">
      <protection locked="0"/>
    </xf>
    <xf numFmtId="0" fontId="0" fillId="0" borderId="66" xfId="0" applyBorder="1" applyProtection="1"/>
    <xf numFmtId="0" fontId="0" fillId="0" borderId="67" xfId="0" applyBorder="1" applyProtection="1"/>
    <xf numFmtId="0" fontId="0" fillId="0" borderId="67" xfId="0" applyBorder="1" applyAlignment="1" applyProtection="1">
      <alignment horizontal="center"/>
    </xf>
    <xf numFmtId="3" fontId="0" fillId="0" borderId="69" xfId="0" applyNumberFormat="1" applyBorder="1" applyProtection="1"/>
    <xf numFmtId="3" fontId="0" fillId="0" borderId="66" xfId="0" applyNumberFormat="1" applyBorder="1" applyProtection="1"/>
    <xf numFmtId="3" fontId="0" fillId="0" borderId="67" xfId="0" applyNumberFormat="1" applyBorder="1" applyProtection="1"/>
    <xf numFmtId="3" fontId="0" fillId="0" borderId="95" xfId="0" applyNumberFormat="1" applyBorder="1" applyProtection="1"/>
    <xf numFmtId="3" fontId="0" fillId="0" borderId="85" xfId="0" applyNumberFormat="1" applyBorder="1" applyProtection="1"/>
    <xf numFmtId="0" fontId="0" fillId="0" borderId="39" xfId="0" applyBorder="1" applyProtection="1"/>
    <xf numFmtId="0" fontId="0" fillId="0" borderId="31" xfId="0" applyBorder="1" applyProtection="1"/>
    <xf numFmtId="3" fontId="0" fillId="0" borderId="72" xfId="0" applyNumberFormat="1" applyBorder="1" applyProtection="1"/>
    <xf numFmtId="3" fontId="0" fillId="0" borderId="39" xfId="0" applyNumberFormat="1" applyBorder="1" applyProtection="1"/>
    <xf numFmtId="3" fontId="0" fillId="0" borderId="31" xfId="0" applyNumberFormat="1" applyBorder="1" applyProtection="1"/>
    <xf numFmtId="3" fontId="0" fillId="0" borderId="40" xfId="0" applyNumberFormat="1" applyBorder="1" applyProtection="1"/>
    <xf numFmtId="3" fontId="0" fillId="0" borderId="24" xfId="0" applyNumberFormat="1" applyBorder="1" applyProtection="1"/>
    <xf numFmtId="0" fontId="0" fillId="0" borderId="41" xfId="0" applyBorder="1" applyProtection="1"/>
    <xf numFmtId="0" fontId="0" fillId="0" borderId="25" xfId="0" applyBorder="1" applyProtection="1"/>
    <xf numFmtId="3" fontId="0" fillId="0" borderId="11" xfId="0" applyNumberFormat="1" applyBorder="1" applyProtection="1"/>
    <xf numFmtId="3" fontId="0" fillId="0" borderId="41" xfId="0" applyNumberFormat="1" applyBorder="1" applyProtection="1"/>
    <xf numFmtId="3" fontId="0" fillId="0" borderId="18" xfId="0" applyNumberFormat="1" applyBorder="1" applyProtection="1"/>
    <xf numFmtId="0" fontId="0" fillId="0" borderId="80" xfId="0" applyBorder="1" applyProtection="1"/>
    <xf numFmtId="0" fontId="0" fillId="0" borderId="81" xfId="0" applyBorder="1" applyProtection="1"/>
    <xf numFmtId="3" fontId="0" fillId="0" borderId="82" xfId="0" applyNumberFormat="1" applyBorder="1" applyProtection="1"/>
    <xf numFmtId="3" fontId="0" fillId="0" borderId="80" xfId="0" applyNumberFormat="1" applyBorder="1" applyProtection="1"/>
    <xf numFmtId="3" fontId="0" fillId="0" borderId="81" xfId="0" applyNumberFormat="1" applyBorder="1" applyProtection="1"/>
    <xf numFmtId="3" fontId="0" fillId="0" borderId="110" xfId="0" applyNumberFormat="1" applyBorder="1" applyProtection="1"/>
    <xf numFmtId="3" fontId="0" fillId="0" borderId="83" xfId="0" applyNumberFormat="1" applyBorder="1" applyProtection="1"/>
    <xf numFmtId="0" fontId="0" fillId="0" borderId="43" xfId="0" applyBorder="1" applyProtection="1"/>
    <xf numFmtId="0" fontId="0" fillId="0" borderId="29" xfId="0" applyBorder="1" applyProtection="1"/>
    <xf numFmtId="3" fontId="0" fillId="0" borderId="78" xfId="0" applyNumberFormat="1" applyBorder="1" applyProtection="1"/>
    <xf numFmtId="3" fontId="0" fillId="0" borderId="43" xfId="0" applyNumberFormat="1" applyBorder="1" applyProtection="1"/>
    <xf numFmtId="3" fontId="0" fillId="0" borderId="79" xfId="0" applyNumberFormat="1" applyBorder="1" applyProtection="1"/>
    <xf numFmtId="0" fontId="0" fillId="0" borderId="45" xfId="0" applyBorder="1" applyProtection="1"/>
    <xf numFmtId="0" fontId="0" fillId="0" borderId="68" xfId="0" applyBorder="1" applyProtection="1"/>
    <xf numFmtId="3" fontId="0" fillId="0" borderId="70" xfId="0" applyNumberFormat="1" applyBorder="1" applyProtection="1"/>
    <xf numFmtId="3" fontId="0" fillId="0" borderId="45" xfId="0" applyNumberFormat="1" applyBorder="1" applyProtection="1"/>
    <xf numFmtId="3" fontId="0" fillId="0" borderId="35" xfId="0" applyNumberFormat="1" applyBorder="1" applyProtection="1"/>
    <xf numFmtId="3" fontId="0" fillId="0" borderId="77" xfId="0" applyNumberFormat="1" applyBorder="1" applyProtection="1"/>
    <xf numFmtId="0" fontId="0" fillId="0" borderId="35" xfId="0" applyBorder="1" applyProtection="1"/>
    <xf numFmtId="3" fontId="0" fillId="0" borderId="71" xfId="0" applyNumberFormat="1" applyBorder="1" applyProtection="1"/>
    <xf numFmtId="0" fontId="0" fillId="0" borderId="66" xfId="0" applyBorder="1" applyProtection="1">
      <protection locked="0"/>
    </xf>
    <xf numFmtId="0" fontId="1" fillId="0" borderId="67" xfId="0" applyFont="1" applyBorder="1" applyProtection="1">
      <protection locked="0"/>
    </xf>
    <xf numFmtId="0" fontId="0" fillId="0" borderId="67" xfId="0" applyBorder="1" applyAlignment="1" applyProtection="1">
      <alignment horizontal="center"/>
      <protection locked="0"/>
    </xf>
    <xf numFmtId="3" fontId="0" fillId="0" borderId="69" xfId="0" applyNumberFormat="1" applyBorder="1" applyProtection="1">
      <protection locked="0"/>
    </xf>
    <xf numFmtId="3" fontId="0" fillId="0" borderId="66" xfId="0" applyNumberFormat="1" applyBorder="1" applyProtection="1">
      <protection locked="0"/>
    </xf>
    <xf numFmtId="0" fontId="0" fillId="0" borderId="67" xfId="0" applyBorder="1" applyProtection="1">
      <protection locked="0"/>
    </xf>
    <xf numFmtId="3" fontId="0" fillId="0" borderId="95" xfId="0" applyNumberFormat="1" applyBorder="1" applyProtection="1">
      <protection locked="0"/>
    </xf>
    <xf numFmtId="3" fontId="0" fillId="0" borderId="85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3" fontId="0" fillId="0" borderId="40" xfId="0" applyNumberFormat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81" xfId="0" applyBorder="1" applyAlignment="1" applyProtection="1">
      <alignment horizontal="center"/>
      <protection locked="0"/>
    </xf>
    <xf numFmtId="3" fontId="0" fillId="0" borderId="110" xfId="0" applyNumberFormat="1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3" fontId="0" fillId="0" borderId="77" xfId="0" applyNumberFormat="1" applyBorder="1" applyProtection="1">
      <protection locked="0"/>
    </xf>
    <xf numFmtId="2" fontId="0" fillId="0" borderId="69" xfId="0" applyNumberFormat="1" applyBorder="1" applyProtection="1"/>
    <xf numFmtId="3" fontId="1" fillId="0" borderId="66" xfId="0" applyNumberFormat="1" applyFont="1" applyBorder="1" applyProtection="1"/>
    <xf numFmtId="2" fontId="0" fillId="0" borderId="11" xfId="0" applyNumberFormat="1" applyBorder="1" applyProtection="1"/>
    <xf numFmtId="2" fontId="0" fillId="0" borderId="72" xfId="0" applyNumberFormat="1" applyBorder="1" applyProtection="1"/>
    <xf numFmtId="3" fontId="1" fillId="0" borderId="39" xfId="0" applyNumberFormat="1" applyFont="1" applyBorder="1" applyProtection="1"/>
    <xf numFmtId="2" fontId="0" fillId="0" borderId="70" xfId="0" applyNumberFormat="1" applyBorder="1" applyProtection="1"/>
    <xf numFmtId="3" fontId="0" fillId="0" borderId="68" xfId="0" applyNumberFormat="1" applyBorder="1" applyProtection="1"/>
    <xf numFmtId="0" fontId="1" fillId="0" borderId="67" xfId="0" applyFont="1" applyBorder="1" applyProtection="1"/>
    <xf numFmtId="0" fontId="1" fillId="0" borderId="31" xfId="0" applyFont="1" applyBorder="1" applyProtection="1"/>
    <xf numFmtId="164" fontId="6" fillId="5" borderId="58" xfId="0" applyNumberFormat="1" applyFont="1" applyFill="1" applyBorder="1" applyProtection="1"/>
    <xf numFmtId="0" fontId="45" fillId="0" borderId="0" xfId="0" applyFont="1" applyAlignment="1">
      <alignment vertical="center"/>
    </xf>
    <xf numFmtId="49" fontId="3" fillId="0" borderId="95" xfId="0" applyNumberFormat="1" applyFont="1" applyBorder="1" applyAlignment="1" applyProtection="1">
      <alignment horizontal="center" vertical="center" wrapText="1"/>
      <protection locked="0"/>
    </xf>
    <xf numFmtId="0" fontId="47" fillId="0" borderId="0" xfId="0" applyFont="1" applyAlignment="1">
      <alignment horizontal="center" vertical="center"/>
    </xf>
    <xf numFmtId="49" fontId="45" fillId="0" borderId="42" xfId="0" applyNumberFormat="1" applyFont="1" applyBorder="1" applyAlignment="1" applyProtection="1">
      <alignment horizontal="left" vertical="center" wrapText="1"/>
      <protection locked="0"/>
    </xf>
    <xf numFmtId="49" fontId="45" fillId="0" borderId="46" xfId="0" applyNumberFormat="1" applyFont="1" applyBorder="1" applyAlignment="1" applyProtection="1">
      <alignment horizontal="left" vertical="center" wrapText="1"/>
      <protection locked="0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Alignment="1">
      <alignment vertical="center"/>
    </xf>
    <xf numFmtId="49" fontId="3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11" xfId="0" applyFont="1" applyFill="1" applyBorder="1" applyAlignment="1">
      <alignment horizontal="left" vertical="center"/>
    </xf>
    <xf numFmtId="49" fontId="45" fillId="0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Fill="1" applyBorder="1" applyAlignment="1">
      <alignment horizontal="left" vertical="center"/>
    </xf>
    <xf numFmtId="49" fontId="45" fillId="0" borderId="4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90" xfId="0" applyFont="1" applyFill="1" applyBorder="1" applyAlignment="1">
      <alignment horizontal="left" vertical="center"/>
    </xf>
    <xf numFmtId="49" fontId="45" fillId="0" borderId="4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63" xfId="0" applyFont="1" applyFill="1" applyBorder="1" applyAlignment="1">
      <alignment horizontal="left" vertical="center"/>
    </xf>
    <xf numFmtId="49" fontId="45" fillId="0" borderId="77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Fill="1" applyBorder="1" applyAlignment="1">
      <alignment vertical="center"/>
    </xf>
    <xf numFmtId="169" fontId="45" fillId="0" borderId="0" xfId="0" applyNumberFormat="1" applyFont="1" applyAlignment="1">
      <alignment vertical="center"/>
    </xf>
    <xf numFmtId="0" fontId="46" fillId="0" borderId="0" xfId="0" applyFont="1" applyFill="1" applyBorder="1" applyAlignment="1">
      <alignment horizontal="center" vertical="center" wrapText="1"/>
    </xf>
    <xf numFmtId="0" fontId="45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2" xfId="0" applyFont="1" applyBorder="1" applyAlignment="1">
      <alignment wrapText="1"/>
    </xf>
    <xf numFmtId="0" fontId="45" fillId="0" borderId="0" xfId="0" applyFont="1" applyFill="1" applyBorder="1" applyAlignment="1">
      <alignment horizontal="center" vertical="center"/>
    </xf>
    <xf numFmtId="0" fontId="45" fillId="0" borderId="25" xfId="0" applyFont="1" applyFill="1" applyBorder="1" applyAlignment="1" applyProtection="1">
      <alignment horizontal="center" vertical="center"/>
      <protection locked="0"/>
    </xf>
    <xf numFmtId="0" fontId="1" fillId="0" borderId="42" xfId="0" applyFont="1" applyBorder="1" applyAlignment="1">
      <alignment vertical="top" wrapText="1"/>
    </xf>
    <xf numFmtId="0" fontId="45" fillId="0" borderId="25" xfId="0" applyNumberFormat="1" applyFont="1" applyFill="1" applyBorder="1" applyAlignment="1" applyProtection="1">
      <alignment horizontal="center" vertical="center"/>
      <protection locked="0"/>
    </xf>
    <xf numFmtId="0" fontId="48" fillId="0" borderId="42" xfId="0" applyFont="1" applyBorder="1" applyAlignment="1">
      <alignment wrapText="1"/>
    </xf>
    <xf numFmtId="49" fontId="45" fillId="0" borderId="93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70" xfId="0" applyNumberFormat="1" applyFont="1" applyFill="1" applyBorder="1" applyAlignment="1" applyProtection="1">
      <alignment horizontal="center" vertical="center"/>
      <protection locked="0"/>
    </xf>
    <xf numFmtId="49" fontId="45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Border="1" applyAlignment="1">
      <alignment vertical="center"/>
    </xf>
    <xf numFmtId="0" fontId="45" fillId="0" borderId="68" xfId="0" applyFont="1" applyFill="1" applyBorder="1" applyAlignment="1" applyProtection="1">
      <alignment horizontal="center" vertical="center"/>
      <protection locked="0"/>
    </xf>
    <xf numFmtId="0" fontId="46" fillId="6" borderId="38" xfId="0" applyFont="1" applyFill="1" applyBorder="1" applyAlignment="1">
      <alignment vertical="center"/>
    </xf>
    <xf numFmtId="0" fontId="46" fillId="0" borderId="0" xfId="0" applyFont="1" applyBorder="1" applyAlignment="1">
      <alignment horizontal="left" vertical="center"/>
    </xf>
    <xf numFmtId="0" fontId="45" fillId="0" borderId="46" xfId="0" applyNumberFormat="1" applyFont="1" applyBorder="1" applyAlignment="1" applyProtection="1">
      <alignment horizontal="left" vertical="center" wrapText="1"/>
      <protection locked="0"/>
    </xf>
    <xf numFmtId="0" fontId="46" fillId="0" borderId="0" xfId="0" applyFont="1" applyFill="1" applyBorder="1" applyAlignment="1">
      <alignment vertical="center"/>
    </xf>
    <xf numFmtId="0" fontId="45" fillId="0" borderId="58" xfId="0" applyFont="1" applyBorder="1" applyAlignment="1">
      <alignment vertical="center"/>
    </xf>
    <xf numFmtId="49" fontId="45" fillId="0" borderId="58" xfId="0" applyNumberFormat="1" applyFont="1" applyBorder="1" applyAlignment="1" applyProtection="1">
      <alignment horizontal="left" vertical="center" wrapText="1"/>
      <protection locked="0"/>
    </xf>
    <xf numFmtId="0" fontId="46" fillId="0" borderId="0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49" fontId="45" fillId="0" borderId="58" xfId="0" applyNumberFormat="1" applyFont="1" applyBorder="1" applyAlignment="1" applyProtection="1">
      <alignment horizontal="left" vertical="center"/>
      <protection locked="0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4" borderId="66" xfId="0" applyFont="1" applyFill="1" applyBorder="1" applyAlignment="1">
      <alignment horizontal="center" vertical="center" wrapText="1"/>
    </xf>
    <xf numFmtId="0" fontId="46" fillId="4" borderId="69" xfId="0" applyFont="1" applyFill="1" applyBorder="1" applyAlignment="1">
      <alignment horizontal="center" vertical="center" wrapText="1"/>
    </xf>
    <xf numFmtId="0" fontId="46" fillId="4" borderId="95" xfId="0" applyFont="1" applyFill="1" applyBorder="1" applyAlignment="1">
      <alignment horizontal="center" vertical="center" wrapText="1"/>
    </xf>
    <xf numFmtId="0" fontId="46" fillId="4" borderId="41" xfId="0" applyFont="1" applyFill="1" applyBorder="1" applyAlignment="1">
      <alignment horizontal="center" vertical="center"/>
    </xf>
    <xf numFmtId="0" fontId="46" fillId="4" borderId="45" xfId="0" applyFont="1" applyFill="1" applyBorder="1" applyAlignment="1">
      <alignment horizontal="center" vertical="center"/>
    </xf>
    <xf numFmtId="0" fontId="46" fillId="4" borderId="39" xfId="0" applyFont="1" applyFill="1" applyBorder="1" applyAlignment="1">
      <alignment horizontal="center" vertical="center" wrapText="1"/>
    </xf>
    <xf numFmtId="0" fontId="46" fillId="4" borderId="31" xfId="0" applyFont="1" applyFill="1" applyBorder="1" applyAlignment="1">
      <alignment horizontal="center" vertical="center" wrapText="1"/>
    </xf>
    <xf numFmtId="0" fontId="46" fillId="7" borderId="104" xfId="0" applyFont="1" applyFill="1" applyBorder="1" applyAlignment="1">
      <alignment vertical="center"/>
    </xf>
    <xf numFmtId="0" fontId="46" fillId="7" borderId="105" xfId="0" applyFont="1" applyFill="1" applyBorder="1" applyAlignment="1">
      <alignment vertical="center"/>
    </xf>
    <xf numFmtId="0" fontId="51" fillId="2" borderId="58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/>
    </xf>
    <xf numFmtId="49" fontId="7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 wrapText="1"/>
    </xf>
    <xf numFmtId="0" fontId="15" fillId="0" borderId="66" xfId="0" applyFont="1" applyBorder="1" applyAlignment="1" applyProtection="1">
      <alignment vertical="center" wrapText="1"/>
      <protection locked="0"/>
    </xf>
    <xf numFmtId="0" fontId="15" fillId="0" borderId="67" xfId="0" applyFont="1" applyBorder="1" applyAlignment="1" applyProtection="1">
      <alignment vertical="center" wrapText="1"/>
      <protection locked="0"/>
    </xf>
    <xf numFmtId="0" fontId="15" fillId="0" borderId="95" xfId="0" applyFont="1" applyBorder="1" applyAlignment="1" applyProtection="1">
      <alignment vertical="center" wrapText="1"/>
      <protection locked="0"/>
    </xf>
    <xf numFmtId="0" fontId="15" fillId="0" borderId="41" xfId="0" applyFont="1" applyBorder="1" applyAlignment="1" applyProtection="1">
      <alignment vertical="center" wrapText="1"/>
    </xf>
    <xf numFmtId="0" fontId="15" fillId="0" borderId="25" xfId="0" applyFont="1" applyBorder="1" applyAlignment="1" applyProtection="1">
      <alignment vertical="center" wrapText="1"/>
    </xf>
    <xf numFmtId="0" fontId="15" fillId="0" borderId="42" xfId="0" applyFont="1" applyBorder="1" applyAlignment="1" applyProtection="1">
      <alignment vertical="center" wrapText="1"/>
    </xf>
    <xf numFmtId="0" fontId="15" fillId="0" borderId="41" xfId="0" applyFont="1" applyBorder="1" applyAlignment="1" applyProtection="1">
      <alignment vertical="center" wrapText="1"/>
      <protection locked="0"/>
    </xf>
    <xf numFmtId="0" fontId="18" fillId="0" borderId="25" xfId="0" applyFont="1" applyBorder="1" applyAlignment="1" applyProtection="1">
      <alignment vertical="center" wrapText="1"/>
      <protection locked="0"/>
    </xf>
    <xf numFmtId="0" fontId="18" fillId="0" borderId="42" xfId="0" applyFont="1" applyBorder="1" applyAlignment="1" applyProtection="1">
      <alignment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68" xfId="0" applyFont="1" applyBorder="1" applyAlignment="1" applyProtection="1">
      <alignment horizontal="left" vertical="center" wrapText="1"/>
      <protection locked="0"/>
    </xf>
    <xf numFmtId="0" fontId="15" fillId="0" borderId="70" xfId="0" applyFont="1" applyBorder="1" applyAlignment="1" applyProtection="1">
      <alignment horizontal="center" vertical="center" wrapText="1"/>
      <protection locked="0"/>
    </xf>
    <xf numFmtId="0" fontId="15" fillId="0" borderId="96" xfId="0" applyFont="1" applyBorder="1" applyAlignment="1" applyProtection="1">
      <alignment horizontal="center" vertical="center" wrapText="1"/>
      <protection locked="0"/>
    </xf>
    <xf numFmtId="0" fontId="15" fillId="0" borderId="92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44" fontId="8" fillId="0" borderId="0" xfId="1" applyFont="1" applyBorder="1" applyAlignment="1">
      <alignment horizontal="center"/>
    </xf>
    <xf numFmtId="44" fontId="13" fillId="0" borderId="0" xfId="1" applyFont="1" applyBorder="1" applyAlignment="1"/>
    <xf numFmtId="44" fontId="8" fillId="0" borderId="0" xfId="1" applyFont="1" applyBorder="1" applyAlignment="1">
      <alignment horizontal="center" wrapText="1"/>
    </xf>
    <xf numFmtId="0" fontId="15" fillId="0" borderId="66" xfId="0" applyFont="1" applyBorder="1" applyAlignment="1" applyProtection="1">
      <alignment vertical="center" wrapText="1"/>
    </xf>
    <xf numFmtId="0" fontId="15" fillId="0" borderId="67" xfId="0" applyFont="1" applyBorder="1" applyAlignment="1" applyProtection="1">
      <alignment vertical="center" wrapText="1"/>
    </xf>
    <xf numFmtId="0" fontId="15" fillId="0" borderId="95" xfId="0" applyFont="1" applyBorder="1" applyAlignment="1" applyProtection="1">
      <alignment vertical="center" wrapText="1"/>
    </xf>
    <xf numFmtId="0" fontId="18" fillId="0" borderId="25" xfId="0" applyFont="1" applyBorder="1" applyAlignment="1" applyProtection="1">
      <alignment vertical="center" wrapText="1"/>
    </xf>
    <xf numFmtId="0" fontId="18" fillId="0" borderId="42" xfId="0" applyFont="1" applyBorder="1" applyAlignment="1" applyProtection="1">
      <alignment vertical="center" wrapText="1"/>
    </xf>
    <xf numFmtId="0" fontId="15" fillId="0" borderId="43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78" xfId="0" applyFont="1" applyBorder="1" applyAlignment="1" applyProtection="1">
      <alignment horizontal="center" vertical="center" wrapText="1"/>
      <protection locked="0"/>
    </xf>
    <xf numFmtId="0" fontId="15" fillId="0" borderId="59" xfId="0" applyFont="1" applyBorder="1" applyAlignment="1" applyProtection="1">
      <alignment horizontal="center" vertical="center" wrapText="1"/>
      <protection locked="0"/>
    </xf>
    <xf numFmtId="0" fontId="15" fillId="0" borderId="97" xfId="0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left" vertical="top" wrapText="1"/>
      <protection locked="0"/>
    </xf>
    <xf numFmtId="49" fontId="10" fillId="0" borderId="0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 wrapText="1"/>
    </xf>
    <xf numFmtId="164" fontId="6" fillId="4" borderId="18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8" fontId="11" fillId="0" borderId="0" xfId="0" applyNumberFormat="1" applyFont="1" applyBorder="1" applyAlignment="1" applyProtection="1">
      <alignment horizontal="center" vertical="center" wrapText="1"/>
    </xf>
    <xf numFmtId="168" fontId="11" fillId="0" borderId="21" xfId="0" applyNumberFormat="1" applyFont="1" applyBorder="1" applyAlignment="1" applyProtection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21" fillId="0" borderId="59" xfId="0" applyNumberFormat="1" applyFont="1" applyBorder="1" applyAlignment="1" applyProtection="1">
      <alignment horizontal="center" vertical="center" wrapText="1"/>
      <protection locked="0"/>
    </xf>
    <xf numFmtId="168" fontId="11" fillId="0" borderId="63" xfId="0" applyNumberFormat="1" applyFont="1" applyBorder="1" applyAlignment="1" applyProtection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04" xfId="0" applyFont="1" applyFill="1" applyBorder="1" applyAlignment="1">
      <alignment horizontal="center" vertical="center"/>
    </xf>
    <xf numFmtId="4" fontId="37" fillId="0" borderId="21" xfId="0" applyNumberFormat="1" applyFont="1" applyBorder="1" applyAlignment="1">
      <alignment horizontal="center" vertical="center"/>
    </xf>
    <xf numFmtId="4" fontId="37" fillId="0" borderId="24" xfId="0" applyNumberFormat="1" applyFont="1" applyBorder="1" applyAlignment="1">
      <alignment horizontal="center" vertical="center"/>
    </xf>
    <xf numFmtId="0" fontId="25" fillId="0" borderId="0" xfId="0" applyFont="1" applyAlignment="1" applyProtection="1">
      <alignment horizontal="left" wrapText="1"/>
      <protection locked="0"/>
    </xf>
    <xf numFmtId="0" fontId="43" fillId="0" borderId="0" xfId="0" applyFont="1" applyAlignment="1" applyProtection="1">
      <alignment horizontal="left" wrapText="1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4" fontId="14" fillId="0" borderId="11" xfId="0" applyNumberFormat="1" applyFont="1" applyBorder="1" applyAlignment="1" applyProtection="1">
      <alignment horizontal="center" vertical="center" wrapText="1"/>
      <protection locked="0"/>
    </xf>
    <xf numFmtId="14" fontId="14" fillId="0" borderId="90" xfId="0" applyNumberFormat="1" applyFont="1" applyBorder="1" applyAlignment="1" applyProtection="1">
      <alignment horizontal="center" vertical="center" wrapText="1"/>
      <protection locked="0"/>
    </xf>
    <xf numFmtId="14" fontId="14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3" fillId="0" borderId="7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10" fontId="22" fillId="0" borderId="59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/>
    </xf>
    <xf numFmtId="0" fontId="3" fillId="0" borderId="2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4" fontId="4" fillId="0" borderId="7" xfId="0" applyNumberFormat="1" applyFont="1" applyBorder="1" applyAlignment="1" applyProtection="1">
      <alignment horizontal="right" vertical="center" wrapText="1"/>
    </xf>
    <xf numFmtId="164" fontId="4" fillId="0" borderId="8" xfId="0" applyNumberFormat="1" applyFont="1" applyBorder="1" applyAlignment="1" applyProtection="1">
      <alignment horizontal="right" vertical="center" wrapText="1"/>
    </xf>
    <xf numFmtId="164" fontId="4" fillId="0" borderId="6" xfId="0" applyNumberFormat="1" applyFont="1" applyBorder="1" applyAlignment="1" applyProtection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0" xfId="0" applyFont="1" applyBorder="1" applyAlignment="1">
      <alignment horizontal="left" vertical="center" wrapText="1"/>
    </xf>
    <xf numFmtId="10" fontId="4" fillId="0" borderId="20" xfId="0" applyNumberFormat="1" applyFont="1" applyBorder="1" applyAlignment="1" applyProtection="1">
      <alignment horizontal="right" vertical="center" wrapText="1"/>
    </xf>
    <xf numFmtId="10" fontId="4" fillId="0" borderId="2" xfId="0" applyNumberFormat="1" applyFont="1" applyBorder="1" applyAlignment="1" applyProtection="1">
      <alignment horizontal="right" vertical="center" wrapText="1"/>
    </xf>
    <xf numFmtId="10" fontId="4" fillId="0" borderId="3" xfId="0" applyNumberFormat="1" applyFont="1" applyBorder="1" applyAlignment="1" applyProtection="1">
      <alignment horizontal="right" vertical="center" wrapText="1"/>
    </xf>
    <xf numFmtId="164" fontId="4" fillId="0" borderId="23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164" fontId="3" fillId="5" borderId="38" xfId="0" applyNumberFormat="1" applyFont="1" applyFill="1" applyBorder="1" applyAlignment="1" applyProtection="1">
      <alignment horizontal="center"/>
    </xf>
    <xf numFmtId="0" fontId="3" fillId="5" borderId="104" xfId="0" applyFont="1" applyFill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 vertical="top"/>
      <protection locked="0"/>
    </xf>
    <xf numFmtId="0" fontId="3" fillId="5" borderId="73" xfId="0" applyFont="1" applyFill="1" applyBorder="1" applyAlignment="1">
      <alignment horizontal="center"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3" fillId="5" borderId="75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76" xfId="0" applyFont="1" applyFill="1" applyBorder="1" applyAlignment="1">
      <alignment horizontal="center" vertical="center" wrapText="1"/>
    </xf>
    <xf numFmtId="0" fontId="3" fillId="5" borderId="66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67" xfId="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center" vertical="center" wrapText="1"/>
    </xf>
    <xf numFmtId="0" fontId="3" fillId="5" borderId="69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31" fillId="0" borderId="63" xfId="0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49" fontId="7" fillId="0" borderId="25" xfId="0" applyNumberFormat="1" applyFont="1" applyBorder="1" applyAlignment="1" applyProtection="1">
      <alignment horizontal="left" vertical="center" wrapText="1"/>
      <protection locked="0"/>
    </xf>
    <xf numFmtId="0" fontId="3" fillId="5" borderId="85" xfId="0" applyFont="1" applyFill="1" applyBorder="1" applyAlignment="1" applyProtection="1">
      <alignment horizontal="center" wrapText="1"/>
    </xf>
    <xf numFmtId="0" fontId="3" fillId="5" borderId="71" xfId="0" applyFont="1" applyFill="1" applyBorder="1" applyAlignment="1" applyProtection="1">
      <alignment horizontal="center" wrapText="1"/>
    </xf>
    <xf numFmtId="0" fontId="3" fillId="5" borderId="67" xfId="0" applyFont="1" applyFill="1" applyBorder="1" applyAlignment="1" applyProtection="1">
      <alignment horizontal="center" wrapText="1"/>
    </xf>
    <xf numFmtId="0" fontId="3" fillId="5" borderId="68" xfId="0" applyFont="1" applyFill="1" applyBorder="1" applyAlignment="1" applyProtection="1">
      <alignment horizontal="center" wrapText="1"/>
    </xf>
    <xf numFmtId="0" fontId="32" fillId="5" borderId="67" xfId="0" applyFont="1" applyFill="1" applyBorder="1" applyAlignment="1" applyProtection="1">
      <alignment horizontal="center" wrapText="1"/>
    </xf>
    <xf numFmtId="0" fontId="32" fillId="5" borderId="68" xfId="0" applyFont="1" applyFill="1" applyBorder="1" applyAlignment="1" applyProtection="1">
      <alignment horizontal="center" wrapText="1"/>
    </xf>
    <xf numFmtId="0" fontId="3" fillId="5" borderId="69" xfId="0" applyFont="1" applyFill="1" applyBorder="1" applyAlignment="1" applyProtection="1">
      <alignment horizontal="center" wrapText="1"/>
    </xf>
    <xf numFmtId="0" fontId="3" fillId="5" borderId="70" xfId="0" applyFont="1" applyFill="1" applyBorder="1" applyAlignment="1" applyProtection="1">
      <alignment horizontal="center" wrapText="1"/>
    </xf>
    <xf numFmtId="0" fontId="3" fillId="5" borderId="86" xfId="0" applyFont="1" applyFill="1" applyBorder="1" applyAlignment="1" applyProtection="1">
      <alignment horizontal="center" wrapText="1"/>
    </xf>
    <xf numFmtId="0" fontId="3" fillId="5" borderId="89" xfId="0" applyFont="1" applyFill="1" applyBorder="1" applyAlignment="1" applyProtection="1">
      <alignment horizontal="center" wrapText="1"/>
    </xf>
    <xf numFmtId="0" fontId="32" fillId="5" borderId="91" xfId="0" applyFont="1" applyFill="1" applyBorder="1" applyAlignment="1" applyProtection="1">
      <alignment horizontal="center" wrapText="1"/>
    </xf>
    <xf numFmtId="0" fontId="32" fillId="5" borderId="92" xfId="0" applyFont="1" applyFill="1" applyBorder="1" applyAlignment="1" applyProtection="1">
      <alignment horizontal="center" wrapText="1"/>
    </xf>
    <xf numFmtId="49" fontId="7" fillId="0" borderId="31" xfId="0" applyNumberFormat="1" applyFont="1" applyBorder="1" applyAlignment="1" applyProtection="1">
      <alignment horizontal="left" vertical="center" wrapText="1"/>
      <protection locked="0"/>
    </xf>
    <xf numFmtId="0" fontId="32" fillId="5" borderId="86" xfId="0" applyFont="1" applyFill="1" applyBorder="1" applyAlignment="1" applyProtection="1">
      <alignment horizontal="center" wrapText="1"/>
    </xf>
    <xf numFmtId="0" fontId="32" fillId="5" borderId="89" xfId="0" applyFont="1" applyFill="1" applyBorder="1" applyAlignment="1" applyProtection="1">
      <alignment horizontal="center" wrapText="1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49" fontId="7" fillId="0" borderId="90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 applyProtection="1">
      <alignment horizontal="left" vertical="center" wrapText="1"/>
      <protection locked="0"/>
    </xf>
    <xf numFmtId="0" fontId="3" fillId="5" borderId="74" xfId="0" applyFont="1" applyFill="1" applyBorder="1" applyAlignment="1" applyProtection="1">
      <alignment horizontal="center" wrapText="1"/>
    </xf>
    <xf numFmtId="0" fontId="3" fillId="5" borderId="35" xfId="0" applyFont="1" applyFill="1" applyBorder="1" applyAlignment="1" applyProtection="1">
      <alignment horizontal="center" wrapText="1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0" borderId="90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49" fontId="7" fillId="0" borderId="68" xfId="0" applyNumberFormat="1" applyFont="1" applyBorder="1" applyAlignment="1" applyProtection="1">
      <alignment horizontal="left" vertical="center" wrapText="1"/>
      <protection locked="0"/>
    </xf>
    <xf numFmtId="0" fontId="46" fillId="4" borderId="66" xfId="0" applyFont="1" applyFill="1" applyBorder="1" applyAlignment="1">
      <alignment horizontal="left" vertical="center"/>
    </xf>
    <xf numFmtId="0" fontId="46" fillId="4" borderId="67" xfId="0" applyFont="1" applyFill="1" applyBorder="1" applyAlignment="1">
      <alignment horizontal="left" vertical="center"/>
    </xf>
    <xf numFmtId="0" fontId="46" fillId="4" borderId="41" xfId="0" applyFont="1" applyFill="1" applyBorder="1" applyAlignment="1">
      <alignment horizontal="left" vertical="center"/>
    </xf>
    <xf numFmtId="0" fontId="46" fillId="4" borderId="25" xfId="0" applyFont="1" applyFill="1" applyBorder="1" applyAlignment="1">
      <alignment horizontal="left" vertical="center"/>
    </xf>
    <xf numFmtId="0" fontId="46" fillId="4" borderId="45" xfId="0" applyFont="1" applyFill="1" applyBorder="1" applyAlignment="1">
      <alignment horizontal="left" vertical="center"/>
    </xf>
    <xf numFmtId="0" fontId="46" fillId="4" borderId="68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45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5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46" fillId="4" borderId="55" xfId="0" applyFont="1" applyFill="1" applyBorder="1" applyAlignment="1">
      <alignment horizontal="left" vertical="center"/>
    </xf>
    <xf numFmtId="0" fontId="46" fillId="4" borderId="18" xfId="0" applyFont="1" applyFill="1" applyBorder="1" applyAlignment="1">
      <alignment horizontal="left" vertical="center"/>
    </xf>
    <xf numFmtId="0" fontId="46" fillId="4" borderId="78" xfId="0" applyFont="1" applyFill="1" applyBorder="1" applyAlignment="1">
      <alignment horizontal="left" vertical="top" wrapText="1"/>
    </xf>
    <xf numFmtId="0" fontId="46" fillId="4" borderId="59" xfId="0" applyFont="1" applyFill="1" applyBorder="1" applyAlignment="1">
      <alignment horizontal="left" vertical="top" wrapText="1"/>
    </xf>
    <xf numFmtId="0" fontId="46" fillId="4" borderId="79" xfId="0" applyFont="1" applyFill="1" applyBorder="1" applyAlignment="1">
      <alignment horizontal="left" vertical="top" wrapText="1"/>
    </xf>
    <xf numFmtId="0" fontId="46" fillId="4" borderId="112" xfId="0" applyFont="1" applyFill="1" applyBorder="1" applyAlignment="1">
      <alignment horizontal="left" vertical="top" wrapText="1"/>
    </xf>
    <xf numFmtId="0" fontId="46" fillId="4" borderId="63" xfId="0" applyFont="1" applyFill="1" applyBorder="1" applyAlignment="1">
      <alignment horizontal="left" vertical="top" wrapText="1"/>
    </xf>
    <xf numFmtId="0" fontId="46" fillId="4" borderId="113" xfId="0" applyFont="1" applyFill="1" applyBorder="1" applyAlignment="1">
      <alignment horizontal="left" vertical="top" wrapText="1"/>
    </xf>
    <xf numFmtId="0" fontId="46" fillId="4" borderId="57" xfId="0" applyFont="1" applyFill="1" applyBorder="1" applyAlignment="1">
      <alignment horizontal="left" vertical="center"/>
    </xf>
    <xf numFmtId="0" fontId="46" fillId="4" borderId="71" xfId="0" applyFont="1" applyFill="1" applyBorder="1" applyAlignment="1">
      <alignment horizontal="left" vertical="center"/>
    </xf>
    <xf numFmtId="0" fontId="46" fillId="7" borderId="38" xfId="0" applyFont="1" applyFill="1" applyBorder="1" applyAlignment="1">
      <alignment horizontal="left" vertical="center"/>
    </xf>
    <xf numFmtId="0" fontId="46" fillId="7" borderId="105" xfId="0" applyFont="1" applyFill="1" applyBorder="1" applyAlignment="1">
      <alignment horizontal="left" vertical="center"/>
    </xf>
    <xf numFmtId="0" fontId="46" fillId="7" borderId="104" xfId="0" applyFont="1" applyFill="1" applyBorder="1" applyAlignment="1">
      <alignment horizontal="left" vertical="center"/>
    </xf>
    <xf numFmtId="0" fontId="46" fillId="4" borderId="31" xfId="0" applyFont="1" applyFill="1" applyBorder="1" applyAlignment="1">
      <alignment horizontal="center" vertical="center" wrapText="1"/>
    </xf>
    <xf numFmtId="0" fontId="46" fillId="4" borderId="40" xfId="0" applyFont="1" applyFill="1" applyBorder="1" applyAlignment="1">
      <alignment horizontal="center" vertical="center" wrapText="1"/>
    </xf>
    <xf numFmtId="0" fontId="46" fillId="7" borderId="60" xfId="0" applyFont="1" applyFill="1" applyBorder="1" applyAlignment="1">
      <alignment horizontal="center" vertical="center"/>
    </xf>
    <xf numFmtId="0" fontId="46" fillId="7" borderId="37" xfId="0" applyFont="1" applyFill="1" applyBorder="1" applyAlignment="1">
      <alignment horizontal="center" vertical="center"/>
    </xf>
    <xf numFmtId="49" fontId="45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45" fillId="0" borderId="93" xfId="0" applyNumberFormat="1" applyFont="1" applyFill="1" applyBorder="1" applyAlignment="1" applyProtection="1">
      <alignment horizontal="left" vertical="center" wrapText="1"/>
      <protection locked="0"/>
    </xf>
    <xf numFmtId="49" fontId="45" fillId="0" borderId="68" xfId="0" applyNumberFormat="1" applyFont="1" applyFill="1" applyBorder="1" applyAlignment="1" applyProtection="1">
      <alignment horizontal="left" vertical="center" wrapText="1"/>
      <protection locked="0"/>
    </xf>
    <xf numFmtId="49" fontId="45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Border="1" applyAlignment="1">
      <alignment horizontal="center" vertical="center"/>
    </xf>
    <xf numFmtId="0" fontId="46" fillId="4" borderId="109" xfId="0" applyFont="1" applyFill="1" applyBorder="1" applyAlignment="1">
      <alignment horizontal="left" vertical="center"/>
    </xf>
    <xf numFmtId="0" fontId="46" fillId="4" borderId="111" xfId="0" applyFont="1" applyFill="1" applyBorder="1" applyAlignment="1">
      <alignment horizontal="left" vertical="center"/>
    </xf>
    <xf numFmtId="0" fontId="46" fillId="4" borderId="91" xfId="0" applyFont="1" applyFill="1" applyBorder="1" applyAlignment="1">
      <alignment horizontal="left" vertical="center"/>
    </xf>
    <xf numFmtId="49" fontId="45" fillId="0" borderId="25" xfId="0" applyNumberFormat="1" applyFont="1" applyBorder="1" applyAlignment="1" applyProtection="1">
      <alignment horizontal="left" vertical="center" wrapText="1"/>
      <protection locked="0"/>
    </xf>
    <xf numFmtId="49" fontId="45" fillId="0" borderId="42" xfId="0" applyNumberFormat="1" applyFont="1" applyBorder="1" applyAlignment="1" applyProtection="1">
      <alignment horizontal="left" vertical="center" wrapText="1"/>
      <protection locked="0"/>
    </xf>
    <xf numFmtId="0" fontId="46" fillId="4" borderId="57" xfId="0" applyFont="1" applyFill="1" applyBorder="1" applyAlignment="1">
      <alignment horizontal="left" vertical="top" wrapText="1"/>
    </xf>
    <xf numFmtId="0" fontId="46" fillId="4" borderId="71" xfId="0" applyFont="1" applyFill="1" applyBorder="1" applyAlignment="1">
      <alignment horizontal="left" vertical="top" wrapText="1"/>
    </xf>
    <xf numFmtId="0" fontId="45" fillId="0" borderId="68" xfId="0" applyNumberFormat="1" applyFont="1" applyBorder="1" applyAlignment="1" applyProtection="1">
      <alignment horizontal="left" vertical="center" wrapText="1"/>
      <protection locked="0"/>
    </xf>
    <xf numFmtId="0" fontId="45" fillId="0" borderId="46" xfId="0" applyNumberFormat="1" applyFont="1" applyBorder="1" applyAlignment="1" applyProtection="1">
      <alignment horizontal="left" vertical="center" wrapText="1"/>
      <protection locked="0"/>
    </xf>
    <xf numFmtId="0" fontId="46" fillId="4" borderId="38" xfId="0" applyFont="1" applyFill="1" applyBorder="1" applyAlignment="1">
      <alignment horizontal="left" vertical="center"/>
    </xf>
    <xf numFmtId="0" fontId="46" fillId="4" borderId="104" xfId="0" applyFont="1" applyFill="1" applyBorder="1" applyAlignment="1">
      <alignment horizontal="left" vertical="center"/>
    </xf>
    <xf numFmtId="0" fontId="46" fillId="4" borderId="105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left" vertical="center" wrapText="1"/>
    </xf>
    <xf numFmtId="0" fontId="46" fillId="7" borderId="26" xfId="0" applyFont="1" applyFill="1" applyBorder="1" applyAlignment="1">
      <alignment horizontal="right" vertical="center"/>
    </xf>
    <xf numFmtId="0" fontId="46" fillId="7" borderId="27" xfId="0" applyFont="1" applyFill="1" applyBorder="1" applyAlignment="1">
      <alignment horizontal="right" vertical="center"/>
    </xf>
    <xf numFmtId="0" fontId="46" fillId="7" borderId="28" xfId="0" applyFont="1" applyFill="1" applyBorder="1" applyAlignment="1">
      <alignment horizontal="right" vertical="center"/>
    </xf>
    <xf numFmtId="0" fontId="46" fillId="0" borderId="0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82">
    <dxf>
      <font>
        <color rgb="FFFF000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auto="1"/>
      </font>
    </dxf>
    <dxf>
      <font>
        <color auto="1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13</xdr:col>
      <xdr:colOff>200025</xdr:colOff>
      <xdr:row>9</xdr:row>
      <xdr:rowOff>161925</xdr:rowOff>
    </xdr:to>
    <xdr:sp macro="" textlink="">
      <xdr:nvSpPr>
        <xdr:cNvPr id="2" name="TextovéPole 1"/>
        <xdr:cNvSpPr txBox="1"/>
      </xdr:nvSpPr>
      <xdr:spPr>
        <a:xfrm>
          <a:off x="8715375" y="809625"/>
          <a:ext cx="2638425" cy="14001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Barevné</a:t>
          </a:r>
          <a:r>
            <a:rPr lang="cs-CZ" sz="1100" baseline="0"/>
            <a:t> buňky jsou uzavřeny pro editaci, vyplňujte pouze bílé.   </a:t>
          </a:r>
        </a:p>
        <a:p>
          <a:r>
            <a:rPr lang="cs-CZ" sz="1100" baseline="0"/>
            <a:t>** u položek rozpočtu takto označených jsou v buňce "z toho dotace" uvedeny omezení dle Smlouvy, Zásad, nebo charakteru dotačního titulu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123825</xdr:rowOff>
    </xdr:from>
    <xdr:to>
      <xdr:col>16</xdr:col>
      <xdr:colOff>361950</xdr:colOff>
      <xdr:row>7</xdr:row>
      <xdr:rowOff>161925</xdr:rowOff>
    </xdr:to>
    <xdr:sp macro="" textlink="">
      <xdr:nvSpPr>
        <xdr:cNvPr id="2" name="TextovéPole 1"/>
        <xdr:cNvSpPr txBox="1"/>
      </xdr:nvSpPr>
      <xdr:spPr>
        <a:xfrm>
          <a:off x="9439275" y="314325"/>
          <a:ext cx="2638425" cy="14001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Barevné</a:t>
          </a:r>
          <a:r>
            <a:rPr lang="cs-CZ" sz="1100" baseline="0"/>
            <a:t> buňky jsou uzavřeny pro editaci, vyplňujte pouze bílé.   </a:t>
          </a:r>
        </a:p>
        <a:p>
          <a:r>
            <a:rPr lang="cs-CZ" sz="1400" baseline="0">
              <a:solidFill>
                <a:srgbClr val="FF0000"/>
              </a:solidFill>
              <a:sym typeface="Wingdings 2" panose="05020102010507070707" pitchFamily="18" charset="2"/>
            </a:rPr>
            <a:t></a:t>
          </a:r>
          <a:r>
            <a:rPr lang="cs-CZ" sz="1400" baseline="0">
              <a:solidFill>
                <a:srgbClr val="FF0000"/>
              </a:solidFill>
            </a:rPr>
            <a:t> </a:t>
          </a:r>
          <a:r>
            <a:rPr lang="cs-CZ" sz="1100" baseline="0">
              <a:solidFill>
                <a:sysClr val="windowText" lastClr="000000"/>
              </a:solidFill>
            </a:rPr>
            <a:t>čerpání dotace na konkrétní položce je nad rámec prostředků uvedených v žádosti o poskytnutí dotace;</a:t>
          </a:r>
        </a:p>
        <a:p>
          <a:r>
            <a:rPr lang="cs-CZ" sz="1400">
              <a:sym typeface="Wingdings 2" panose="05020102010507070707" pitchFamily="18" charset="2"/>
            </a:rPr>
            <a:t> </a:t>
          </a:r>
          <a:r>
            <a:rPr lang="cs-CZ" sz="1100">
              <a:sym typeface="Wingdings 2" panose="05020102010507070707" pitchFamily="18" charset="2"/>
            </a:rPr>
            <a:t>čerpání dotace v souladu s žádostí o poskytnutí dotace</a:t>
          </a:r>
          <a:endParaRPr lang="cs-CZ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69</xdr:row>
          <xdr:rowOff>85725</xdr:rowOff>
        </xdr:from>
        <xdr:to>
          <xdr:col>17</xdr:col>
          <xdr:colOff>57150</xdr:colOff>
          <xdr:row>73</xdr:row>
          <xdr:rowOff>114300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110</xdr:row>
          <xdr:rowOff>47625</xdr:rowOff>
        </xdr:from>
        <xdr:to>
          <xdr:col>17</xdr:col>
          <xdr:colOff>47625</xdr:colOff>
          <xdr:row>114</xdr:row>
          <xdr:rowOff>85725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69</xdr:row>
          <xdr:rowOff>47625</xdr:rowOff>
        </xdr:from>
        <xdr:to>
          <xdr:col>17</xdr:col>
          <xdr:colOff>38100</xdr:colOff>
          <xdr:row>73</xdr:row>
          <xdr:rowOff>76200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110</xdr:row>
          <xdr:rowOff>47625</xdr:rowOff>
        </xdr:from>
        <xdr:to>
          <xdr:col>17</xdr:col>
          <xdr:colOff>47625</xdr:colOff>
          <xdr:row>114</xdr:row>
          <xdr:rowOff>85725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69</xdr:row>
          <xdr:rowOff>47625</xdr:rowOff>
        </xdr:from>
        <xdr:to>
          <xdr:col>17</xdr:col>
          <xdr:colOff>38100</xdr:colOff>
          <xdr:row>73</xdr:row>
          <xdr:rowOff>76200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110</xdr:row>
          <xdr:rowOff>47625</xdr:rowOff>
        </xdr:from>
        <xdr:to>
          <xdr:col>17</xdr:col>
          <xdr:colOff>47625</xdr:colOff>
          <xdr:row>114</xdr:row>
          <xdr:rowOff>85725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ova.p/Desktop/dota&#269;n&#237;%20titutly%20ZD/2019_Adam/Podpora%20l&#233;ka&#345;sk&#253;ch%20a%20zdravotnick&#253;ch%20vzd&#283;l&#225;vac&#237;ch%20akc&#237;_FIN(vy&#250;&#269;tov&#225;n&#237;)%20(obnoven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 1"/>
      <sheetName val="projekt 2"/>
      <sheetName val="projekt 3"/>
      <sheetName val="schválená žádost"/>
      <sheetName val="souhrn"/>
      <sheetName val="souhrn_celé"/>
      <sheetName val="rozpis mzdových nákladů AK1"/>
      <sheetName val="rozpis mzdových nákladů AK2"/>
      <sheetName val="rozpis mzdových nákladů AK3"/>
      <sheetName val="rozpis úč.doklad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printerSettings" Target="../printerSettings/printerSettings10.bin"/><Relationship Id="rId7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5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Relationship Id="rId6" Type="http://schemas.openxmlformats.org/officeDocument/2006/relationships/comments" Target="../comments6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23"/>
  <sheetViews>
    <sheetView showGridLines="0"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471"/>
      <c r="B1" s="471"/>
      <c r="C1" s="471"/>
      <c r="D1" s="471"/>
      <c r="E1" s="471"/>
      <c r="F1" s="471"/>
    </row>
    <row r="2" spans="1:10" ht="20.25" customHeight="1" x14ac:dyDescent="0.3">
      <c r="A2" s="472" t="s">
        <v>15</v>
      </c>
      <c r="B2" s="472"/>
      <c r="C2" s="472"/>
      <c r="D2" s="472"/>
      <c r="E2" s="472"/>
      <c r="F2" s="472"/>
    </row>
    <row r="3" spans="1:10" ht="20.25" customHeight="1" x14ac:dyDescent="0.3">
      <c r="A3" s="472" t="s">
        <v>9</v>
      </c>
      <c r="B3" s="472"/>
      <c r="C3" s="472"/>
      <c r="D3" s="472"/>
      <c r="E3" s="472"/>
      <c r="F3" s="472"/>
    </row>
    <row r="4" spans="1:10" ht="20.25" customHeight="1" x14ac:dyDescent="0.3">
      <c r="A4" s="161"/>
      <c r="B4" s="161"/>
      <c r="C4" s="161"/>
      <c r="D4" s="161"/>
      <c r="E4" s="161"/>
      <c r="F4" s="161"/>
    </row>
    <row r="5" spans="1:10" ht="20.25" customHeight="1" x14ac:dyDescent="0.2">
      <c r="A5" s="474" t="s">
        <v>238</v>
      </c>
      <c r="B5" s="474"/>
      <c r="C5" s="474"/>
      <c r="D5" s="474"/>
      <c r="E5" s="474"/>
      <c r="F5" s="474"/>
    </row>
    <row r="6" spans="1:10" ht="20.25" customHeight="1" x14ac:dyDescent="0.2">
      <c r="A6" s="474"/>
      <c r="B6" s="474"/>
      <c r="C6" s="474"/>
      <c r="D6" s="474"/>
      <c r="E6" s="474"/>
      <c r="F6" s="474"/>
    </row>
    <row r="7" spans="1:10" ht="20.25" customHeight="1" thickBot="1" x14ac:dyDescent="0.25">
      <c r="A7" s="473"/>
      <c r="B7" s="473"/>
      <c r="C7" s="473"/>
      <c r="D7" s="473"/>
      <c r="E7" s="473"/>
      <c r="F7" s="473"/>
      <c r="G7" s="52" t="s">
        <v>37</v>
      </c>
      <c r="H7" s="53">
        <v>70</v>
      </c>
      <c r="I7" s="54">
        <f>H7/100</f>
        <v>0.7</v>
      </c>
    </row>
    <row r="8" spans="1:10" s="3" customFormat="1" ht="15" customHeight="1" x14ac:dyDescent="0.2">
      <c r="A8" s="457" t="s">
        <v>110</v>
      </c>
      <c r="B8" s="458"/>
      <c r="C8" s="458"/>
      <c r="D8" s="458"/>
      <c r="E8" s="458"/>
      <c r="F8" s="459"/>
      <c r="G8" s="55"/>
      <c r="H8" s="56">
        <v>90</v>
      </c>
      <c r="I8" s="54">
        <v>0.9</v>
      </c>
    </row>
    <row r="9" spans="1:10" s="3" customFormat="1" ht="14.25" customHeight="1" x14ac:dyDescent="0.2">
      <c r="A9" s="463" t="s">
        <v>239</v>
      </c>
      <c r="B9" s="464"/>
      <c r="C9" s="464"/>
      <c r="D9" s="464"/>
      <c r="E9" s="464"/>
      <c r="F9" s="465"/>
      <c r="G9" s="55"/>
      <c r="H9" s="57"/>
      <c r="I9" s="57" t="s">
        <v>38</v>
      </c>
    </row>
    <row r="10" spans="1:10" s="3" customFormat="1" ht="15" customHeight="1" x14ac:dyDescent="0.2">
      <c r="A10" s="460" t="s">
        <v>126</v>
      </c>
      <c r="B10" s="461"/>
      <c r="C10" s="461"/>
      <c r="D10" s="461"/>
      <c r="E10" s="461"/>
      <c r="F10" s="462"/>
      <c r="G10" s="58"/>
      <c r="H10" s="58"/>
      <c r="I10" s="58"/>
    </row>
    <row r="11" spans="1:10" s="3" customFormat="1" ht="15" customHeight="1" thickBot="1" x14ac:dyDescent="0.25">
      <c r="A11" s="466" t="s">
        <v>39</v>
      </c>
      <c r="B11" s="467"/>
      <c r="C11" s="258">
        <v>0.9</v>
      </c>
      <c r="D11" s="468"/>
      <c r="E11" s="469"/>
      <c r="F11" s="470"/>
      <c r="G11" s="58"/>
      <c r="H11" s="58"/>
      <c r="I11" s="58"/>
    </row>
    <row r="12" spans="1:10" s="3" customFormat="1" ht="44.25" customHeight="1" x14ac:dyDescent="0.2">
      <c r="A12" s="255" t="s">
        <v>127</v>
      </c>
      <c r="B12" s="256" t="s">
        <v>128</v>
      </c>
      <c r="C12" s="256" t="s">
        <v>129</v>
      </c>
      <c r="D12" s="256" t="s">
        <v>33</v>
      </c>
      <c r="E12" s="256" t="s">
        <v>155</v>
      </c>
      <c r="F12" s="257" t="s">
        <v>31</v>
      </c>
      <c r="G12" s="58"/>
      <c r="H12" s="58"/>
      <c r="I12" s="58"/>
    </row>
    <row r="13" spans="1:10" s="3" customFormat="1" ht="39.75" customHeight="1" thickBot="1" x14ac:dyDescent="0.25">
      <c r="A13" s="247"/>
      <c r="B13" s="248"/>
      <c r="C13" s="248"/>
      <c r="D13" s="249"/>
      <c r="E13" s="250">
        <f>IF(C13&lt;D13,D13-C13,0)</f>
        <v>0</v>
      </c>
      <c r="F13" s="251" t="e">
        <f>IF((C13*H13)&gt;=D13,D13/C13*100,D13/C13*100)</f>
        <v>#DIV/0!</v>
      </c>
      <c r="G13" s="59">
        <f>C13*H13</f>
        <v>0</v>
      </c>
      <c r="H13" s="60">
        <f>C11</f>
        <v>0.9</v>
      </c>
      <c r="I13" s="61" t="s">
        <v>41</v>
      </c>
      <c r="J13" s="51"/>
    </row>
    <row r="14" spans="1:10" s="3" customFormat="1" ht="15" customHeight="1" x14ac:dyDescent="0.2">
      <c r="A14" s="162"/>
      <c r="B14" s="163"/>
      <c r="C14" s="163"/>
      <c r="D14" s="164"/>
      <c r="E14" s="165"/>
      <c r="F14" s="166"/>
      <c r="G14" s="59"/>
      <c r="H14" s="62">
        <f>IF((C13*H13)&gt;D13,C13-D13,((C13*H13)-C13)+(C13-D13))</f>
        <v>0</v>
      </c>
      <c r="I14" s="63" t="str">
        <f>IF(H14&gt;0,"vlastní prostředky organizace","vratka")</f>
        <v>vratka</v>
      </c>
    </row>
    <row r="15" spans="1:10" s="3" customFormat="1" ht="15" customHeight="1" x14ac:dyDescent="0.2">
      <c r="A15" s="456" t="s">
        <v>130</v>
      </c>
      <c r="B15" s="456"/>
      <c r="C15" s="456"/>
      <c r="D15" s="456"/>
      <c r="E15" s="456"/>
      <c r="F15" s="456"/>
      <c r="G15" s="64"/>
      <c r="H15" s="65">
        <f>D13</f>
        <v>0</v>
      </c>
      <c r="I15" s="66" t="s">
        <v>40</v>
      </c>
    </row>
    <row r="16" spans="1:10" s="3" customFormat="1" ht="157.5" customHeight="1" x14ac:dyDescent="0.2">
      <c r="A16" s="455"/>
      <c r="B16" s="455"/>
      <c r="C16" s="455"/>
      <c r="D16" s="455"/>
      <c r="E16" s="455"/>
      <c r="F16" s="455"/>
      <c r="G16" s="55"/>
      <c r="H16" s="67">
        <f>H14+H15</f>
        <v>0</v>
      </c>
      <c r="I16" s="55"/>
    </row>
    <row r="17" spans="1:6" s="3" customFormat="1" ht="15" customHeight="1" x14ac:dyDescent="0.2">
      <c r="A17" s="456" t="s">
        <v>131</v>
      </c>
      <c r="B17" s="456"/>
      <c r="C17" s="456"/>
      <c r="D17" s="456"/>
      <c r="E17" s="456"/>
      <c r="F17" s="456"/>
    </row>
    <row r="18" spans="1:6" s="3" customFormat="1" ht="141.75" customHeight="1" x14ac:dyDescent="0.2">
      <c r="A18" s="455"/>
      <c r="B18" s="455"/>
      <c r="C18" s="455"/>
      <c r="D18" s="455"/>
      <c r="E18" s="455"/>
      <c r="F18" s="455"/>
    </row>
    <row r="19" spans="1:6" s="3" customFormat="1" ht="18" customHeight="1" x14ac:dyDescent="0.2">
      <c r="A19" s="456" t="s">
        <v>132</v>
      </c>
      <c r="B19" s="456"/>
      <c r="C19" s="456"/>
      <c r="D19" s="456"/>
      <c r="E19" s="456"/>
      <c r="F19" s="456"/>
    </row>
    <row r="20" spans="1:6" s="3" customFormat="1" ht="129" customHeight="1" x14ac:dyDescent="0.2">
      <c r="A20" s="455"/>
      <c r="B20" s="455"/>
      <c r="C20" s="455"/>
      <c r="D20" s="455"/>
      <c r="E20" s="455"/>
      <c r="F20" s="455"/>
    </row>
    <row r="21" spans="1:6" s="3" customFormat="1" ht="15" customHeight="1" x14ac:dyDescent="0.2">
      <c r="A21" s="456" t="s">
        <v>133</v>
      </c>
      <c r="B21" s="456"/>
      <c r="C21" s="456"/>
      <c r="D21" s="456"/>
      <c r="E21" s="456"/>
      <c r="F21" s="456"/>
    </row>
    <row r="22" spans="1:6" s="3" customFormat="1" ht="162" customHeight="1" x14ac:dyDescent="0.2">
      <c r="A22" s="455"/>
      <c r="B22" s="455"/>
      <c r="C22" s="455"/>
      <c r="D22" s="455"/>
      <c r="E22" s="455"/>
      <c r="F22" s="455"/>
    </row>
    <row r="23" spans="1:6" ht="32.25" customHeight="1" x14ac:dyDescent="0.25">
      <c r="A23" s="2"/>
    </row>
  </sheetData>
  <sheetProtection algorithmName="SHA-512" hashValue="FRotimaF39yj4l1M6uCwehtyBYoeRbAudoiWolYWEwL7ebJLMuQw/JOYqj9UIriZR0BgKSp1fR7Kf/7L7SqLBg==" saltValue="rBzePCMEdSISlIzOKZKuNw==" spinCount="100000" sheet="1" objects="1" scenarios="1" formatCells="0" formatColumns="0" formatRows="0"/>
  <dataConsolidate/>
  <customSheetViews>
    <customSheetView guid="{B50BE765-4CB1-4679-A0D4-E497D21B2A30}" showPageBreaks="1" showGridLines="0" printArea="1" view="pageBreakPreview">
      <selection activeCell="A2" sqref="A2:F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1"/>
      <headerFooter alignWithMargins="0">
        <oddHeader>&amp;RPříloha č. 1d</oddHeader>
      </headerFooter>
    </customSheetView>
    <customSheetView guid="{78C9D36F-0297-446B-A2FA-2A5F0C8FCD84}" showPageBreaks="1" showGridLines="0" printArea="1" view="pageBreakPreview">
      <selection activeCell="A2" sqref="A2:F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2"/>
      <headerFooter alignWithMargins="0">
        <oddHeader>&amp;RPříloha č. 1d</oddHeader>
      </headerFooter>
    </customSheetView>
    <customSheetView guid="{21AC950D-DC3B-4902-990E-85327BAB389E}" showPageBreaks="1" showGridLines="0" printArea="1" view="pageBreakPreview" topLeftCell="A22">
      <selection activeCell="A5" sqref="A5:F5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3"/>
      <headerFooter alignWithMargins="0">
        <oddHeader>&amp;RPříloha č. 1d</oddHeader>
      </headerFooter>
    </customSheetView>
    <customSheetView guid="{0F0BE436-E5F8-447E-8554-FB945096D212}" showPageBreaks="1" showGridLines="0" printArea="1" view="pageBreakPreview">
      <selection activeCell="H12" sqref="H1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4"/>
      <headerFooter alignWithMargins="0">
        <oddHeader>&amp;RPříloha č. 1d</oddHeader>
      </headerFooter>
    </customSheetView>
  </customSheetViews>
  <mergeCells count="18">
    <mergeCell ref="A1:F1"/>
    <mergeCell ref="A2:F2"/>
    <mergeCell ref="A3:F3"/>
    <mergeCell ref="A7:F7"/>
    <mergeCell ref="A5:F6"/>
    <mergeCell ref="A8:F8"/>
    <mergeCell ref="A10:F10"/>
    <mergeCell ref="A20:F20"/>
    <mergeCell ref="A21:F21"/>
    <mergeCell ref="A9:F9"/>
    <mergeCell ref="A11:B11"/>
    <mergeCell ref="D11:F11"/>
    <mergeCell ref="A22:F22"/>
    <mergeCell ref="A15:F15"/>
    <mergeCell ref="A16:F16"/>
    <mergeCell ref="A17:F17"/>
    <mergeCell ref="A18:F18"/>
    <mergeCell ref="A19:F19"/>
  </mergeCells>
  <dataValidations count="1">
    <dataValidation type="list" allowBlank="1" showInputMessage="1" showErrorMessage="1" sqref="C11">
      <formula1>$I$7:$I$9</formula1>
    </dataValidation>
  </dataValidation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5"/>
  <headerFooter alignWithMargins="0"/>
  <legacy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2:P41"/>
  <sheetViews>
    <sheetView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16" customWidth="1"/>
    <col min="2" max="2" width="12.7109375" customWidth="1"/>
    <col min="3" max="3" width="11.42578125" customWidth="1"/>
    <col min="4" max="4" width="14.42578125" customWidth="1"/>
    <col min="5" max="5" width="30.42578125" customWidth="1"/>
    <col min="6" max="6" width="14.7109375" customWidth="1"/>
    <col min="10" max="10" width="30.5703125" customWidth="1"/>
    <col min="11" max="11" width="16.42578125" customWidth="1"/>
    <col min="12" max="12" width="19" customWidth="1"/>
    <col min="13" max="13" width="12" customWidth="1"/>
    <col min="15" max="16" width="9.140625" customWidth="1"/>
  </cols>
  <sheetData>
    <row r="2" spans="1:16" ht="24" customHeight="1" x14ac:dyDescent="0.25">
      <c r="A2" s="454" t="s">
        <v>240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07"/>
      <c r="P2" s="84" t="s">
        <v>83</v>
      </c>
    </row>
    <row r="3" spans="1:16" ht="15.75" x14ac:dyDescent="0.25">
      <c r="A3" s="559" t="s">
        <v>244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</row>
    <row r="4" spans="1:16" ht="13.5" thickBot="1" x14ac:dyDescent="0.25">
      <c r="P4" s="84"/>
    </row>
    <row r="5" spans="1:16" ht="12.75" customHeight="1" x14ac:dyDescent="0.2">
      <c r="A5" s="574" t="s">
        <v>154</v>
      </c>
      <c r="B5" s="561" t="s">
        <v>116</v>
      </c>
      <c r="C5" s="563" t="s">
        <v>115</v>
      </c>
      <c r="D5" s="565" t="s">
        <v>76</v>
      </c>
      <c r="E5" s="563" t="s">
        <v>74</v>
      </c>
      <c r="F5" s="579" t="s">
        <v>113</v>
      </c>
      <c r="G5" s="563" t="s">
        <v>114</v>
      </c>
      <c r="H5" s="563"/>
      <c r="I5" s="563"/>
      <c r="J5" s="563"/>
      <c r="K5" s="567" t="s">
        <v>79</v>
      </c>
      <c r="L5" s="569" t="s">
        <v>75</v>
      </c>
      <c r="M5" s="571" t="s">
        <v>108</v>
      </c>
      <c r="P5" s="84" t="s">
        <v>38</v>
      </c>
    </row>
    <row r="6" spans="1:16" ht="34.5" customHeight="1" thickBot="1" x14ac:dyDescent="0.25">
      <c r="A6" s="575"/>
      <c r="B6" s="562"/>
      <c r="C6" s="564"/>
      <c r="D6" s="566"/>
      <c r="E6" s="564"/>
      <c r="F6" s="580"/>
      <c r="G6" s="564"/>
      <c r="H6" s="564"/>
      <c r="I6" s="564"/>
      <c r="J6" s="564"/>
      <c r="K6" s="568"/>
      <c r="L6" s="570"/>
      <c r="M6" s="572"/>
      <c r="P6" s="84" t="s">
        <v>42</v>
      </c>
    </row>
    <row r="7" spans="1:16" ht="21.95" customHeight="1" x14ac:dyDescent="0.2">
      <c r="A7" s="253">
        <v>0</v>
      </c>
      <c r="B7" s="211" t="s">
        <v>38</v>
      </c>
      <c r="C7" s="254" t="s">
        <v>38</v>
      </c>
      <c r="D7" s="214"/>
      <c r="E7" s="158"/>
      <c r="F7" s="203"/>
      <c r="G7" s="573"/>
      <c r="H7" s="573"/>
      <c r="I7" s="573"/>
      <c r="J7" s="573"/>
      <c r="K7" s="149"/>
      <c r="L7" s="155"/>
      <c r="M7" s="152"/>
      <c r="P7" s="84" t="s">
        <v>149</v>
      </c>
    </row>
    <row r="8" spans="1:16" ht="21.95" customHeight="1" x14ac:dyDescent="0.2">
      <c r="A8" s="126">
        <v>0</v>
      </c>
      <c r="B8" s="212" t="s">
        <v>38</v>
      </c>
      <c r="C8" s="216" t="s">
        <v>38</v>
      </c>
      <c r="D8" s="215"/>
      <c r="E8" s="159"/>
      <c r="F8" s="204"/>
      <c r="G8" s="560"/>
      <c r="H8" s="560"/>
      <c r="I8" s="560"/>
      <c r="J8" s="560"/>
      <c r="K8" s="150"/>
      <c r="L8" s="156"/>
      <c r="M8" s="153"/>
      <c r="P8" s="84" t="s">
        <v>21</v>
      </c>
    </row>
    <row r="9" spans="1:16" ht="21.95" customHeight="1" x14ac:dyDescent="0.2">
      <c r="A9" s="126"/>
      <c r="B9" s="212" t="s">
        <v>38</v>
      </c>
      <c r="C9" s="216" t="s">
        <v>38</v>
      </c>
      <c r="D9" s="215"/>
      <c r="E9" s="159"/>
      <c r="F9" s="204"/>
      <c r="G9" s="560"/>
      <c r="H9" s="560"/>
      <c r="I9" s="560"/>
      <c r="J9" s="560"/>
      <c r="K9" s="150"/>
      <c r="L9" s="156"/>
      <c r="M9" s="153"/>
      <c r="P9" s="84" t="s">
        <v>87</v>
      </c>
    </row>
    <row r="10" spans="1:16" ht="21.95" customHeight="1" x14ac:dyDescent="0.2">
      <c r="A10" s="126"/>
      <c r="B10" s="212" t="s">
        <v>38</v>
      </c>
      <c r="C10" s="216" t="s">
        <v>38</v>
      </c>
      <c r="D10" s="215"/>
      <c r="E10" s="159"/>
      <c r="F10" s="204"/>
      <c r="G10" s="560"/>
      <c r="H10" s="560"/>
      <c r="I10" s="560"/>
      <c r="J10" s="560"/>
      <c r="K10" s="150"/>
      <c r="L10" s="156"/>
      <c r="M10" s="153"/>
      <c r="P10" s="84" t="s">
        <v>22</v>
      </c>
    </row>
    <row r="11" spans="1:16" ht="21.95" customHeight="1" x14ac:dyDescent="0.2">
      <c r="A11" s="126"/>
      <c r="B11" s="212" t="s">
        <v>38</v>
      </c>
      <c r="C11" s="216" t="s">
        <v>38</v>
      </c>
      <c r="D11" s="215"/>
      <c r="E11" s="159"/>
      <c r="F11" s="204"/>
      <c r="G11" s="560"/>
      <c r="H11" s="560"/>
      <c r="I11" s="560"/>
      <c r="J11" s="560"/>
      <c r="K11" s="150"/>
      <c r="L11" s="156"/>
      <c r="M11" s="153"/>
      <c r="P11" s="84" t="s">
        <v>78</v>
      </c>
    </row>
    <row r="12" spans="1:16" ht="21.95" customHeight="1" x14ac:dyDescent="0.2">
      <c r="A12" s="126"/>
      <c r="B12" s="212" t="s">
        <v>38</v>
      </c>
      <c r="C12" s="216"/>
      <c r="D12" s="215"/>
      <c r="E12" s="159"/>
      <c r="F12" s="204"/>
      <c r="G12" s="560"/>
      <c r="H12" s="560"/>
      <c r="I12" s="560"/>
      <c r="J12" s="560"/>
      <c r="K12" s="150"/>
      <c r="L12" s="156"/>
      <c r="M12" s="153"/>
      <c r="P12" s="84" t="s">
        <v>150</v>
      </c>
    </row>
    <row r="13" spans="1:16" ht="21.95" customHeight="1" x14ac:dyDescent="0.2">
      <c r="A13" s="126"/>
      <c r="B13" s="212" t="s">
        <v>38</v>
      </c>
      <c r="C13" s="216"/>
      <c r="D13" s="215"/>
      <c r="E13" s="159"/>
      <c r="F13" s="204"/>
      <c r="G13" s="560"/>
      <c r="H13" s="560"/>
      <c r="I13" s="560"/>
      <c r="J13" s="560"/>
      <c r="K13" s="150"/>
      <c r="L13" s="156"/>
      <c r="M13" s="153"/>
      <c r="P13" s="84" t="s">
        <v>151</v>
      </c>
    </row>
    <row r="14" spans="1:16" ht="21.95" customHeight="1" x14ac:dyDescent="0.2">
      <c r="A14" s="126"/>
      <c r="B14" s="212" t="s">
        <v>38</v>
      </c>
      <c r="C14" s="216"/>
      <c r="D14" s="215"/>
      <c r="E14" s="159"/>
      <c r="F14" s="204"/>
      <c r="G14" s="560"/>
      <c r="H14" s="560"/>
      <c r="I14" s="560"/>
      <c r="J14" s="560"/>
      <c r="K14" s="150"/>
      <c r="L14" s="156"/>
      <c r="M14" s="153"/>
      <c r="P14" s="84" t="s">
        <v>152</v>
      </c>
    </row>
    <row r="15" spans="1:16" ht="21.95" customHeight="1" x14ac:dyDescent="0.2">
      <c r="A15" s="126"/>
      <c r="B15" s="212" t="s">
        <v>38</v>
      </c>
      <c r="C15" s="216"/>
      <c r="D15" s="215"/>
      <c r="E15" s="159"/>
      <c r="F15" s="204"/>
      <c r="G15" s="560"/>
      <c r="H15" s="560"/>
      <c r="I15" s="560"/>
      <c r="J15" s="560"/>
      <c r="K15" s="150"/>
      <c r="L15" s="156"/>
      <c r="M15" s="153"/>
      <c r="P15" s="84" t="s">
        <v>68</v>
      </c>
    </row>
    <row r="16" spans="1:16" ht="21.95" customHeight="1" x14ac:dyDescent="0.2">
      <c r="A16" s="126"/>
      <c r="B16" s="212" t="s">
        <v>38</v>
      </c>
      <c r="C16" s="216"/>
      <c r="D16" s="215"/>
      <c r="E16" s="159"/>
      <c r="F16" s="204"/>
      <c r="G16" s="560"/>
      <c r="H16" s="560"/>
      <c r="I16" s="560"/>
      <c r="J16" s="560"/>
      <c r="K16" s="150"/>
      <c r="L16" s="156"/>
      <c r="M16" s="153"/>
      <c r="P16" s="84" t="s">
        <v>153</v>
      </c>
    </row>
    <row r="17" spans="1:16" ht="21.95" customHeight="1" x14ac:dyDescent="0.2">
      <c r="A17" s="126"/>
      <c r="B17" s="212" t="s">
        <v>38</v>
      </c>
      <c r="C17" s="216"/>
      <c r="D17" s="215"/>
      <c r="E17" s="159"/>
      <c r="F17" s="204"/>
      <c r="G17" s="560"/>
      <c r="H17" s="560"/>
      <c r="I17" s="560"/>
      <c r="J17" s="560"/>
      <c r="K17" s="150"/>
      <c r="L17" s="156"/>
      <c r="M17" s="153"/>
      <c r="P17" s="84" t="s">
        <v>125</v>
      </c>
    </row>
    <row r="18" spans="1:16" ht="21.95" customHeight="1" x14ac:dyDescent="0.2">
      <c r="A18" s="126"/>
      <c r="B18" s="212" t="s">
        <v>38</v>
      </c>
      <c r="C18" s="216"/>
      <c r="D18" s="215"/>
      <c r="E18" s="159"/>
      <c r="F18" s="205"/>
      <c r="G18" s="576"/>
      <c r="H18" s="577"/>
      <c r="I18" s="577"/>
      <c r="J18" s="578"/>
      <c r="K18" s="150"/>
      <c r="L18" s="156"/>
      <c r="M18" s="153"/>
      <c r="P18" s="84" t="s">
        <v>99</v>
      </c>
    </row>
    <row r="19" spans="1:16" ht="21.95" customHeight="1" x14ac:dyDescent="0.2">
      <c r="A19" s="126"/>
      <c r="B19" s="212" t="s">
        <v>38</v>
      </c>
      <c r="C19" s="216"/>
      <c r="D19" s="215"/>
      <c r="E19" s="159"/>
      <c r="F19" s="204"/>
      <c r="G19" s="560"/>
      <c r="H19" s="560"/>
      <c r="I19" s="560"/>
      <c r="J19" s="560"/>
      <c r="K19" s="150"/>
      <c r="L19" s="156"/>
      <c r="M19" s="153"/>
      <c r="P19" s="84" t="s">
        <v>77</v>
      </c>
    </row>
    <row r="20" spans="1:16" ht="21.95" customHeight="1" x14ac:dyDescent="0.2">
      <c r="A20" s="126"/>
      <c r="B20" s="212" t="s">
        <v>38</v>
      </c>
      <c r="C20" s="216"/>
      <c r="D20" s="215"/>
      <c r="E20" s="159"/>
      <c r="F20" s="204"/>
      <c r="G20" s="581"/>
      <c r="H20" s="582"/>
      <c r="I20" s="582"/>
      <c r="J20" s="583"/>
      <c r="K20" s="150"/>
      <c r="L20" s="156"/>
      <c r="M20" s="153"/>
      <c r="P20" s="84" t="s">
        <v>26</v>
      </c>
    </row>
    <row r="21" spans="1:16" ht="21.95" customHeight="1" x14ac:dyDescent="0.2">
      <c r="A21" s="126"/>
      <c r="B21" s="212" t="s">
        <v>38</v>
      </c>
      <c r="C21" s="216"/>
      <c r="D21" s="215"/>
      <c r="E21" s="159"/>
      <c r="F21" s="204"/>
      <c r="G21" s="560"/>
      <c r="H21" s="560"/>
      <c r="I21" s="560"/>
      <c r="J21" s="560"/>
      <c r="K21" s="150"/>
      <c r="L21" s="156"/>
      <c r="M21" s="153"/>
      <c r="P21" s="84" t="s">
        <v>69</v>
      </c>
    </row>
    <row r="22" spans="1:16" ht="21.95" customHeight="1" x14ac:dyDescent="0.2">
      <c r="A22" s="126"/>
      <c r="B22" s="212" t="s">
        <v>38</v>
      </c>
      <c r="C22" s="216"/>
      <c r="D22" s="215"/>
      <c r="E22" s="159"/>
      <c r="F22" s="204"/>
      <c r="G22" s="560"/>
      <c r="H22" s="560"/>
      <c r="I22" s="560"/>
      <c r="J22" s="560"/>
      <c r="K22" s="150"/>
      <c r="L22" s="156"/>
      <c r="M22" s="153"/>
      <c r="P22" s="84" t="s">
        <v>70</v>
      </c>
    </row>
    <row r="23" spans="1:16" ht="21.95" customHeight="1" x14ac:dyDescent="0.2">
      <c r="A23" s="126"/>
      <c r="B23" s="212" t="s">
        <v>38</v>
      </c>
      <c r="C23" s="216"/>
      <c r="D23" s="215"/>
      <c r="E23" s="159"/>
      <c r="F23" s="204"/>
      <c r="G23" s="560"/>
      <c r="H23" s="560"/>
      <c r="I23" s="560"/>
      <c r="J23" s="560"/>
      <c r="K23" s="150"/>
      <c r="L23" s="156"/>
      <c r="M23" s="153"/>
      <c r="P23" s="84" t="s">
        <v>71</v>
      </c>
    </row>
    <row r="24" spans="1:16" ht="21.95" customHeight="1" x14ac:dyDescent="0.2">
      <c r="A24" s="126"/>
      <c r="B24" s="212" t="s">
        <v>38</v>
      </c>
      <c r="C24" s="216"/>
      <c r="D24" s="215"/>
      <c r="E24" s="159"/>
      <c r="F24" s="204"/>
      <c r="G24" s="560"/>
      <c r="H24" s="560"/>
      <c r="I24" s="560"/>
      <c r="J24" s="560"/>
      <c r="K24" s="150"/>
      <c r="L24" s="156"/>
      <c r="M24" s="153"/>
      <c r="P24" s="84" t="s">
        <v>72</v>
      </c>
    </row>
    <row r="25" spans="1:16" ht="21.95" customHeight="1" x14ac:dyDescent="0.2">
      <c r="A25" s="126"/>
      <c r="B25" s="212" t="s">
        <v>38</v>
      </c>
      <c r="C25" s="216"/>
      <c r="D25" s="215"/>
      <c r="E25" s="159"/>
      <c r="F25" s="204"/>
      <c r="G25" s="560"/>
      <c r="H25" s="560"/>
      <c r="I25" s="560"/>
      <c r="J25" s="560"/>
      <c r="K25" s="150"/>
      <c r="L25" s="156"/>
      <c r="M25" s="153"/>
      <c r="P25" s="84" t="s">
        <v>73</v>
      </c>
    </row>
    <row r="26" spans="1:16" ht="21.95" customHeight="1" x14ac:dyDescent="0.2">
      <c r="A26" s="126"/>
      <c r="B26" s="212" t="s">
        <v>38</v>
      </c>
      <c r="C26" s="216"/>
      <c r="D26" s="215"/>
      <c r="E26" s="159"/>
      <c r="F26" s="204"/>
      <c r="G26" s="560"/>
      <c r="H26" s="560"/>
      <c r="I26" s="560"/>
      <c r="J26" s="560"/>
      <c r="K26" s="150"/>
      <c r="L26" s="156"/>
      <c r="M26" s="153"/>
      <c r="P26" s="84" t="s">
        <v>38</v>
      </c>
    </row>
    <row r="27" spans="1:16" ht="21.95" customHeight="1" x14ac:dyDescent="0.2">
      <c r="A27" s="126"/>
      <c r="B27" s="212" t="s">
        <v>38</v>
      </c>
      <c r="C27" s="216"/>
      <c r="D27" s="215"/>
      <c r="E27" s="159"/>
      <c r="F27" s="204"/>
      <c r="G27" s="560"/>
      <c r="H27" s="560"/>
      <c r="I27" s="560"/>
      <c r="J27" s="560"/>
      <c r="K27" s="150"/>
      <c r="L27" s="156"/>
      <c r="M27" s="153"/>
    </row>
    <row r="28" spans="1:16" ht="21.95" customHeight="1" x14ac:dyDescent="0.2">
      <c r="A28" s="126"/>
      <c r="B28" s="212" t="s">
        <v>38</v>
      </c>
      <c r="C28" s="216"/>
      <c r="D28" s="215"/>
      <c r="E28" s="159"/>
      <c r="F28" s="204"/>
      <c r="G28" s="560"/>
      <c r="H28" s="560"/>
      <c r="I28" s="560"/>
      <c r="J28" s="560"/>
      <c r="K28" s="150"/>
      <c r="L28" s="156"/>
      <c r="M28" s="153"/>
    </row>
    <row r="29" spans="1:16" ht="21.95" customHeight="1" x14ac:dyDescent="0.2">
      <c r="A29" s="126"/>
      <c r="B29" s="212" t="s">
        <v>38</v>
      </c>
      <c r="C29" s="216"/>
      <c r="D29" s="215"/>
      <c r="E29" s="159"/>
      <c r="F29" s="204"/>
      <c r="G29" s="560"/>
      <c r="H29" s="560"/>
      <c r="I29" s="560"/>
      <c r="J29" s="560"/>
      <c r="K29" s="150"/>
      <c r="L29" s="156"/>
      <c r="M29" s="153"/>
      <c r="P29" s="84" t="s">
        <v>105</v>
      </c>
    </row>
    <row r="30" spans="1:16" ht="21.95" customHeight="1" x14ac:dyDescent="0.2">
      <c r="A30" s="126"/>
      <c r="B30" s="212" t="s">
        <v>38</v>
      </c>
      <c r="C30" s="216"/>
      <c r="D30" s="215"/>
      <c r="E30" s="159"/>
      <c r="F30" s="204"/>
      <c r="G30" s="560"/>
      <c r="H30" s="560"/>
      <c r="I30" s="560"/>
      <c r="J30" s="560"/>
      <c r="K30" s="150"/>
      <c r="L30" s="156"/>
      <c r="M30" s="153"/>
      <c r="P30" s="208">
        <f>'služba 1'!A13</f>
        <v>0</v>
      </c>
    </row>
    <row r="31" spans="1:16" ht="21.95" customHeight="1" x14ac:dyDescent="0.2">
      <c r="A31" s="126"/>
      <c r="B31" s="212" t="s">
        <v>38</v>
      </c>
      <c r="C31" s="216"/>
      <c r="D31" s="215"/>
      <c r="E31" s="159"/>
      <c r="F31" s="204"/>
      <c r="G31" s="560"/>
      <c r="H31" s="560"/>
      <c r="I31" s="560"/>
      <c r="J31" s="560"/>
      <c r="K31" s="150"/>
      <c r="L31" s="156"/>
      <c r="M31" s="153"/>
      <c r="P31" s="208">
        <f>'služba 2'!A13</f>
        <v>0</v>
      </c>
    </row>
    <row r="32" spans="1:16" ht="21.95" customHeight="1" x14ac:dyDescent="0.2">
      <c r="A32" s="126"/>
      <c r="B32" s="212" t="s">
        <v>38</v>
      </c>
      <c r="C32" s="216"/>
      <c r="D32" s="215"/>
      <c r="E32" s="159"/>
      <c r="F32" s="204"/>
      <c r="G32" s="560"/>
      <c r="H32" s="560"/>
      <c r="I32" s="560"/>
      <c r="J32" s="560"/>
      <c r="K32" s="150"/>
      <c r="L32" s="156"/>
      <c r="M32" s="153"/>
      <c r="P32" s="208">
        <f>'služba 3'!A13</f>
        <v>0</v>
      </c>
    </row>
    <row r="33" spans="1:16" ht="21.95" customHeight="1" thickBot="1" x14ac:dyDescent="0.25">
      <c r="A33" s="127"/>
      <c r="B33" s="213" t="s">
        <v>38</v>
      </c>
      <c r="C33" s="217"/>
      <c r="D33" s="122"/>
      <c r="E33" s="160"/>
      <c r="F33" s="206"/>
      <c r="G33" s="584"/>
      <c r="H33" s="584"/>
      <c r="I33" s="584"/>
      <c r="J33" s="584"/>
      <c r="K33" s="151"/>
      <c r="L33" s="157"/>
      <c r="M33" s="154"/>
      <c r="P33" s="169" t="s">
        <v>148</v>
      </c>
    </row>
    <row r="34" spans="1:16" ht="13.5" thickBot="1" x14ac:dyDescent="0.25">
      <c r="B34" s="1"/>
      <c r="K34" s="129">
        <f>SUBTOTAL(9,K7:K33)</f>
        <v>0</v>
      </c>
      <c r="L34" s="327">
        <f>SUBTOTAL(9,L7:L33)</f>
        <v>0</v>
      </c>
    </row>
    <row r="35" spans="1:16" x14ac:dyDescent="0.2"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  <row r="36" spans="1:16" x14ac:dyDescent="0.2">
      <c r="A36" s="129" t="s">
        <v>12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6" x14ac:dyDescent="0.2">
      <c r="A37" s="129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6" x14ac:dyDescent="0.2">
      <c r="A38" s="169" t="s">
        <v>85</v>
      </c>
      <c r="B38" s="558"/>
      <c r="C38" s="558"/>
      <c r="D38" s="558"/>
      <c r="E38" s="558"/>
      <c r="F38" s="558"/>
      <c r="G38" s="558"/>
      <c r="H38" s="558"/>
      <c r="I38" s="558"/>
      <c r="J38" s="558"/>
      <c r="K38" s="558"/>
      <c r="L38" s="558"/>
      <c r="M38" s="558"/>
    </row>
    <row r="39" spans="1:16" x14ac:dyDescent="0.2">
      <c r="B39" s="558"/>
      <c r="C39" s="558"/>
      <c r="D39" s="558"/>
      <c r="E39" s="558"/>
      <c r="F39" s="558"/>
      <c r="G39" s="558"/>
      <c r="H39" s="558"/>
      <c r="I39" s="558"/>
      <c r="J39" s="558"/>
      <c r="K39" s="558"/>
      <c r="L39" s="558"/>
      <c r="M39" s="558"/>
    </row>
    <row r="40" spans="1:16" x14ac:dyDescent="0.2">
      <c r="B40" s="558"/>
      <c r="C40" s="558"/>
      <c r="D40" s="558"/>
      <c r="E40" s="558"/>
      <c r="F40" s="558"/>
      <c r="G40" s="558"/>
      <c r="H40" s="558"/>
      <c r="I40" s="558"/>
      <c r="J40" s="558"/>
      <c r="K40" s="558"/>
      <c r="L40" s="558"/>
      <c r="M40" s="558"/>
    </row>
    <row r="41" spans="1:16" x14ac:dyDescent="0.2">
      <c r="B41" s="558"/>
      <c r="C41" s="558"/>
      <c r="D41" s="558"/>
      <c r="E41" s="558"/>
      <c r="F41" s="558"/>
      <c r="G41" s="558"/>
      <c r="H41" s="558"/>
      <c r="I41" s="558"/>
      <c r="J41" s="558"/>
      <c r="K41" s="558"/>
      <c r="L41" s="558"/>
      <c r="M41" s="558"/>
    </row>
  </sheetData>
  <sheetProtection algorithmName="SHA-512" hashValue="Tn5E9/g++IsyXLsmRECUT/raOO7g5646eYVXrGsaNkjdyyOlXkAG0Zp8VCmEC3KCW+/bqagB7SmSnxPEUEIl8A==" saltValue="TwL6vNKugnEva7qlOPQIJA==" spinCount="100000" sheet="1" objects="1" scenarios="1" formatCells="0" formatColumns="0" formatRows="0" autoFilter="0"/>
  <autoFilter ref="A5:M34">
    <filterColumn colId="6" showButton="0"/>
    <filterColumn colId="7" showButton="0"/>
    <filterColumn colId="8" showButton="0"/>
  </autoFilter>
  <mergeCells count="39">
    <mergeCell ref="G33:J33"/>
    <mergeCell ref="G27:J27"/>
    <mergeCell ref="G29:J29"/>
    <mergeCell ref="G30:J30"/>
    <mergeCell ref="G31:J31"/>
    <mergeCell ref="G32:J32"/>
    <mergeCell ref="G28:J28"/>
    <mergeCell ref="G26:J26"/>
    <mergeCell ref="A5:A6"/>
    <mergeCell ref="G22:J22"/>
    <mergeCell ref="G13:J13"/>
    <mergeCell ref="G14:J14"/>
    <mergeCell ref="G15:J15"/>
    <mergeCell ref="G16:J16"/>
    <mergeCell ref="G17:J17"/>
    <mergeCell ref="G10:J10"/>
    <mergeCell ref="G11:J11"/>
    <mergeCell ref="G12:J12"/>
    <mergeCell ref="G19:J19"/>
    <mergeCell ref="G21:J21"/>
    <mergeCell ref="G18:J18"/>
    <mergeCell ref="F5:F6"/>
    <mergeCell ref="G20:J20"/>
    <mergeCell ref="B38:M41"/>
    <mergeCell ref="A3:N3"/>
    <mergeCell ref="G9:J9"/>
    <mergeCell ref="B5:B6"/>
    <mergeCell ref="C5:C6"/>
    <mergeCell ref="D5:D6"/>
    <mergeCell ref="E5:E6"/>
    <mergeCell ref="G5:J6"/>
    <mergeCell ref="K5:K6"/>
    <mergeCell ref="L5:L6"/>
    <mergeCell ref="M5:M6"/>
    <mergeCell ref="G7:J7"/>
    <mergeCell ref="G8:J8"/>
    <mergeCell ref="G23:J23"/>
    <mergeCell ref="G24:J24"/>
    <mergeCell ref="G25:J25"/>
  </mergeCells>
  <dataValidations count="3">
    <dataValidation type="list" allowBlank="1" showInputMessage="1" showErrorMessage="1" sqref="C7:C33">
      <formula1>$P$21:$P$26</formula1>
    </dataValidation>
    <dataValidation type="list" allowBlank="1" showInputMessage="1" showErrorMessage="1" sqref="B7:B33">
      <formula1>$P$5:$P$20</formula1>
    </dataValidation>
    <dataValidation type="list" allowBlank="1" showInputMessage="1" showErrorMessage="1" sqref="A7:A33">
      <formula1>$P$30:$P$32</formula1>
    </dataValidation>
  </dataValidations>
  <pageMargins left="0.25" right="0.25" top="0.75" bottom="0.75" header="0.3" footer="0.3"/>
  <pageSetup paperSize="9" scale="6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view="pageBreakPreview" zoomScaleNormal="100" zoomScaleSheetLayoutView="100" workbookViewId="0">
      <selection activeCell="H4" sqref="H4"/>
    </sheetView>
  </sheetViews>
  <sheetFormatPr defaultRowHeight="12.75" x14ac:dyDescent="0.2"/>
  <cols>
    <col min="1" max="1" width="8.140625" customWidth="1"/>
    <col min="2" max="2" width="13.42578125" customWidth="1"/>
    <col min="3" max="3" width="54.7109375" customWidth="1"/>
    <col min="4" max="4" width="2" customWidth="1"/>
    <col min="5" max="5" width="7.85546875" customWidth="1"/>
    <col min="6" max="6" width="16.5703125" customWidth="1"/>
    <col min="7" max="7" width="22.85546875" customWidth="1"/>
    <col min="8" max="8" width="37.42578125" customWidth="1"/>
    <col min="11" max="11" width="0" hidden="1" customWidth="1"/>
  </cols>
  <sheetData>
    <row r="1" spans="1:13" x14ac:dyDescent="0.2">
      <c r="A1" s="399"/>
      <c r="B1" s="399"/>
      <c r="C1" s="399"/>
      <c r="D1" s="399"/>
      <c r="E1" s="585" t="s">
        <v>164</v>
      </c>
      <c r="F1" s="586"/>
      <c r="G1" s="586"/>
      <c r="H1" s="400" t="s">
        <v>237</v>
      </c>
    </row>
    <row r="2" spans="1:13" ht="18" x14ac:dyDescent="0.2">
      <c r="A2" s="399"/>
      <c r="B2" s="399"/>
      <c r="C2" s="401" t="s">
        <v>165</v>
      </c>
      <c r="D2" s="399"/>
      <c r="E2" s="587" t="s">
        <v>166</v>
      </c>
      <c r="F2" s="588"/>
      <c r="G2" s="588"/>
      <c r="H2" s="402" t="s">
        <v>167</v>
      </c>
    </row>
    <row r="3" spans="1:13" ht="13.5" thickBot="1" x14ac:dyDescent="0.25">
      <c r="A3" s="399"/>
      <c r="B3" s="399"/>
      <c r="C3" s="399"/>
      <c r="D3" s="399"/>
      <c r="E3" s="589" t="s">
        <v>168</v>
      </c>
      <c r="F3" s="590"/>
      <c r="G3" s="590"/>
      <c r="H3" s="403"/>
      <c r="L3" s="591">
        <v>2020</v>
      </c>
      <c r="M3" s="591"/>
    </row>
    <row r="4" spans="1:13" ht="13.5" thickBot="1" x14ac:dyDescent="0.25">
      <c r="A4" s="399"/>
      <c r="B4" s="404"/>
      <c r="C4" s="399" t="s">
        <v>169</v>
      </c>
      <c r="D4" s="404"/>
      <c r="E4" s="404"/>
      <c r="F4" s="404"/>
      <c r="G4" s="405"/>
      <c r="H4" s="405"/>
      <c r="L4" s="84" t="s">
        <v>170</v>
      </c>
      <c r="M4">
        <v>176</v>
      </c>
    </row>
    <row r="5" spans="1:13" x14ac:dyDescent="0.2">
      <c r="A5" s="585" t="s">
        <v>46</v>
      </c>
      <c r="B5" s="586"/>
      <c r="C5" s="406"/>
      <c r="D5" s="407"/>
      <c r="E5" s="586" t="s">
        <v>171</v>
      </c>
      <c r="F5" s="586"/>
      <c r="G5" s="586"/>
      <c r="H5" s="408" t="s">
        <v>38</v>
      </c>
      <c r="K5" t="s">
        <v>80</v>
      </c>
      <c r="L5" s="84" t="s">
        <v>172</v>
      </c>
      <c r="M5">
        <v>160</v>
      </c>
    </row>
    <row r="6" spans="1:13" x14ac:dyDescent="0.2">
      <c r="A6" s="587" t="s">
        <v>173</v>
      </c>
      <c r="B6" s="588"/>
      <c r="C6" s="409"/>
      <c r="D6" s="410"/>
      <c r="E6" s="588" t="s">
        <v>174</v>
      </c>
      <c r="F6" s="588"/>
      <c r="G6" s="588"/>
      <c r="H6" s="411"/>
      <c r="K6" t="s">
        <v>64</v>
      </c>
      <c r="L6" s="84" t="s">
        <v>175</v>
      </c>
      <c r="M6">
        <v>176</v>
      </c>
    </row>
    <row r="7" spans="1:13" x14ac:dyDescent="0.2">
      <c r="A7" s="594" t="s">
        <v>176</v>
      </c>
      <c r="B7" s="595"/>
      <c r="C7" s="412" t="s">
        <v>38</v>
      </c>
      <c r="D7" s="413"/>
      <c r="E7" s="596" t="s">
        <v>177</v>
      </c>
      <c r="F7" s="597"/>
      <c r="G7" s="598"/>
      <c r="H7" s="414"/>
      <c r="K7" t="s">
        <v>63</v>
      </c>
      <c r="L7" s="84" t="s">
        <v>178</v>
      </c>
      <c r="M7">
        <v>160</v>
      </c>
    </row>
    <row r="8" spans="1:13" ht="13.5" thickBot="1" x14ac:dyDescent="0.25">
      <c r="A8" s="602" t="s">
        <v>179</v>
      </c>
      <c r="B8" s="603"/>
      <c r="C8" s="415" t="s">
        <v>180</v>
      </c>
      <c r="D8" s="416"/>
      <c r="E8" s="599"/>
      <c r="F8" s="600"/>
      <c r="G8" s="601"/>
      <c r="H8" s="417"/>
      <c r="K8" s="1" t="s">
        <v>38</v>
      </c>
      <c r="L8" s="84" t="s">
        <v>181</v>
      </c>
      <c r="M8">
        <v>152</v>
      </c>
    </row>
    <row r="9" spans="1:13" ht="13.5" thickBot="1" x14ac:dyDescent="0.25">
      <c r="A9" s="418"/>
      <c r="B9" s="418"/>
      <c r="C9" s="418"/>
      <c r="D9" s="418"/>
      <c r="E9" s="418"/>
      <c r="F9" s="418"/>
      <c r="G9" s="418"/>
      <c r="H9" s="419"/>
      <c r="L9" s="84" t="s">
        <v>182</v>
      </c>
      <c r="M9">
        <v>176</v>
      </c>
    </row>
    <row r="10" spans="1:13" ht="13.5" thickBot="1" x14ac:dyDescent="0.25">
      <c r="A10" s="604" t="s">
        <v>183</v>
      </c>
      <c r="B10" s="605"/>
      <c r="C10" s="605"/>
      <c r="D10" s="605"/>
      <c r="E10" s="605"/>
      <c r="F10" s="605"/>
      <c r="G10" s="605"/>
      <c r="H10" s="606"/>
      <c r="L10" s="84" t="s">
        <v>184</v>
      </c>
      <c r="M10">
        <v>176</v>
      </c>
    </row>
    <row r="11" spans="1:13" ht="38.25" x14ac:dyDescent="0.2">
      <c r="A11" s="444" t="s">
        <v>185</v>
      </c>
      <c r="B11" s="445" t="s">
        <v>186</v>
      </c>
      <c r="C11" s="446" t="s">
        <v>187</v>
      </c>
      <c r="D11" s="420"/>
      <c r="E11" s="449" t="s">
        <v>185</v>
      </c>
      <c r="F11" s="450" t="s">
        <v>186</v>
      </c>
      <c r="G11" s="607" t="s">
        <v>187</v>
      </c>
      <c r="H11" s="608"/>
      <c r="L11" s="84" t="s">
        <v>188</v>
      </c>
      <c r="M11">
        <v>168</v>
      </c>
    </row>
    <row r="12" spans="1:13" x14ac:dyDescent="0.2">
      <c r="A12" s="447" t="s">
        <v>189</v>
      </c>
      <c r="B12" s="421"/>
      <c r="C12" s="422"/>
      <c r="D12" s="423"/>
      <c r="E12" s="447" t="s">
        <v>190</v>
      </c>
      <c r="F12" s="424"/>
      <c r="G12" s="592"/>
      <c r="H12" s="593"/>
      <c r="L12" s="84" t="s">
        <v>191</v>
      </c>
      <c r="M12">
        <v>168</v>
      </c>
    </row>
    <row r="13" spans="1:13" x14ac:dyDescent="0.2">
      <c r="A13" s="447" t="s">
        <v>192</v>
      </c>
      <c r="B13" s="421"/>
      <c r="C13" s="422"/>
      <c r="D13" s="423"/>
      <c r="E13" s="447" t="s">
        <v>193</v>
      </c>
      <c r="F13" s="424"/>
      <c r="G13" s="592"/>
      <c r="H13" s="593"/>
      <c r="L13" s="84" t="s">
        <v>194</v>
      </c>
      <c r="M13">
        <v>168</v>
      </c>
    </row>
    <row r="14" spans="1:13" x14ac:dyDescent="0.2">
      <c r="A14" s="447" t="s">
        <v>195</v>
      </c>
      <c r="B14" s="421"/>
      <c r="C14" s="425"/>
      <c r="D14" s="423"/>
      <c r="E14" s="447" t="s">
        <v>196</v>
      </c>
      <c r="F14" s="424"/>
      <c r="G14" s="592"/>
      <c r="H14" s="593"/>
      <c r="L14" s="84" t="s">
        <v>197</v>
      </c>
      <c r="M14">
        <v>160</v>
      </c>
    </row>
    <row r="15" spans="1:13" x14ac:dyDescent="0.2">
      <c r="A15" s="447" t="s">
        <v>198</v>
      </c>
      <c r="B15" s="426"/>
      <c r="C15" s="427"/>
      <c r="D15" s="423"/>
      <c r="E15" s="447" t="s">
        <v>199</v>
      </c>
      <c r="F15" s="424"/>
      <c r="G15" s="592"/>
      <c r="H15" s="593"/>
      <c r="L15" s="84" t="s">
        <v>200</v>
      </c>
      <c r="M15">
        <v>168</v>
      </c>
    </row>
    <row r="16" spans="1:13" x14ac:dyDescent="0.2">
      <c r="A16" s="447" t="s">
        <v>201</v>
      </c>
      <c r="B16" s="421"/>
      <c r="C16" s="411"/>
      <c r="D16" s="423"/>
      <c r="E16" s="447" t="s">
        <v>202</v>
      </c>
      <c r="F16" s="424"/>
      <c r="G16" s="592"/>
      <c r="H16" s="593"/>
      <c r="L16" s="133" t="s">
        <v>38</v>
      </c>
    </row>
    <row r="17" spans="1:8" x14ac:dyDescent="0.2">
      <c r="A17" s="447" t="s">
        <v>203</v>
      </c>
      <c r="B17" s="421"/>
      <c r="C17" s="411"/>
      <c r="D17" s="423"/>
      <c r="E17" s="447" t="s">
        <v>204</v>
      </c>
      <c r="F17" s="424"/>
      <c r="G17" s="592"/>
      <c r="H17" s="593"/>
    </row>
    <row r="18" spans="1:8" x14ac:dyDescent="0.2">
      <c r="A18" s="447" t="s">
        <v>205</v>
      </c>
      <c r="B18" s="421"/>
      <c r="C18" s="411"/>
      <c r="D18" s="423"/>
      <c r="E18" s="447" t="s">
        <v>206</v>
      </c>
      <c r="F18" s="424"/>
      <c r="G18" s="592"/>
      <c r="H18" s="593"/>
    </row>
    <row r="19" spans="1:8" x14ac:dyDescent="0.2">
      <c r="A19" s="447" t="s">
        <v>207</v>
      </c>
      <c r="B19" s="421"/>
      <c r="C19" s="427"/>
      <c r="D19" s="423"/>
      <c r="E19" s="447" t="s">
        <v>208</v>
      </c>
      <c r="F19" s="424"/>
      <c r="G19" s="592"/>
      <c r="H19" s="593"/>
    </row>
    <row r="20" spans="1:8" x14ac:dyDescent="0.2">
      <c r="A20" s="447" t="s">
        <v>209</v>
      </c>
      <c r="B20" s="421"/>
      <c r="C20" s="411"/>
      <c r="D20" s="423"/>
      <c r="E20" s="447" t="s">
        <v>210</v>
      </c>
      <c r="F20" s="424"/>
      <c r="G20" s="592"/>
      <c r="H20" s="593"/>
    </row>
    <row r="21" spans="1:8" x14ac:dyDescent="0.2">
      <c r="A21" s="447" t="s">
        <v>211</v>
      </c>
      <c r="B21" s="421"/>
      <c r="C21" s="422"/>
      <c r="D21" s="423"/>
      <c r="E21" s="447" t="s">
        <v>212</v>
      </c>
      <c r="F21" s="424"/>
      <c r="G21" s="592"/>
      <c r="H21" s="593"/>
    </row>
    <row r="22" spans="1:8" x14ac:dyDescent="0.2">
      <c r="A22" s="447" t="s">
        <v>213</v>
      </c>
      <c r="B22" s="421"/>
      <c r="C22" s="422"/>
      <c r="D22" s="423"/>
      <c r="E22" s="447" t="s">
        <v>214</v>
      </c>
      <c r="F22" s="424"/>
      <c r="G22" s="611"/>
      <c r="H22" s="612"/>
    </row>
    <row r="23" spans="1:8" x14ac:dyDescent="0.2">
      <c r="A23" s="447" t="s">
        <v>215</v>
      </c>
      <c r="B23" s="421"/>
      <c r="C23" s="411"/>
      <c r="D23" s="423"/>
      <c r="E23" s="447" t="s">
        <v>216</v>
      </c>
      <c r="F23" s="424"/>
      <c r="G23" s="592"/>
      <c r="H23" s="593"/>
    </row>
    <row r="24" spans="1:8" x14ac:dyDescent="0.2">
      <c r="A24" s="447" t="s">
        <v>217</v>
      </c>
      <c r="B24" s="421"/>
      <c r="C24" s="411"/>
      <c r="D24" s="423"/>
      <c r="E24" s="447" t="s">
        <v>218</v>
      </c>
      <c r="F24" s="424"/>
      <c r="G24" s="592"/>
      <c r="H24" s="593"/>
    </row>
    <row r="25" spans="1:8" x14ac:dyDescent="0.2">
      <c r="A25" s="447" t="s">
        <v>219</v>
      </c>
      <c r="B25" s="421"/>
      <c r="C25" s="411"/>
      <c r="D25" s="428"/>
      <c r="E25" s="447" t="s">
        <v>220</v>
      </c>
      <c r="F25" s="424"/>
      <c r="G25" s="592"/>
      <c r="H25" s="593"/>
    </row>
    <row r="26" spans="1:8" ht="13.5" thickBot="1" x14ac:dyDescent="0.25">
      <c r="A26" s="448" t="s">
        <v>221</v>
      </c>
      <c r="B26" s="429"/>
      <c r="C26" s="430"/>
      <c r="D26" s="423"/>
      <c r="E26" s="447" t="s">
        <v>222</v>
      </c>
      <c r="F26" s="424"/>
      <c r="G26" s="592"/>
      <c r="H26" s="593"/>
    </row>
    <row r="27" spans="1:8" ht="13.5" thickBot="1" x14ac:dyDescent="0.25">
      <c r="A27" s="431"/>
      <c r="B27" s="418"/>
      <c r="C27" s="423"/>
      <c r="D27" s="423"/>
      <c r="E27" s="448" t="s">
        <v>223</v>
      </c>
      <c r="F27" s="432"/>
      <c r="G27" s="613"/>
      <c r="H27" s="614"/>
    </row>
    <row r="28" spans="1:8" ht="13.5" thickBot="1" x14ac:dyDescent="0.25">
      <c r="A28" s="431"/>
      <c r="B28" s="418"/>
      <c r="C28" s="423"/>
      <c r="D28" s="423"/>
      <c r="E28" s="423"/>
      <c r="F28" s="418"/>
      <c r="G28" s="410"/>
      <c r="H28" s="410"/>
    </row>
    <row r="29" spans="1:8" ht="13.5" thickBot="1" x14ac:dyDescent="0.25">
      <c r="A29" s="433" t="s">
        <v>1</v>
      </c>
      <c r="B29" s="452"/>
      <c r="C29" s="452"/>
      <c r="D29" s="452"/>
      <c r="E29" s="452"/>
      <c r="F29" s="452"/>
      <c r="G29" s="609">
        <f>SUM(B12:B26)+SUM(F12:F27)</f>
        <v>0</v>
      </c>
      <c r="H29" s="610"/>
    </row>
    <row r="30" spans="1:8" ht="13.5" thickBot="1" x14ac:dyDescent="0.25">
      <c r="A30" s="615"/>
      <c r="B30" s="615"/>
      <c r="C30" s="615"/>
      <c r="D30" s="615"/>
      <c r="E30" s="615"/>
      <c r="F30" s="615"/>
      <c r="G30" s="615"/>
      <c r="H30" s="615"/>
    </row>
    <row r="31" spans="1:8" x14ac:dyDescent="0.2">
      <c r="A31" s="616" t="s">
        <v>224</v>
      </c>
      <c r="B31" s="617"/>
      <c r="C31" s="618"/>
      <c r="D31" s="434"/>
      <c r="E31" s="616" t="s">
        <v>225</v>
      </c>
      <c r="F31" s="617"/>
      <c r="G31" s="617"/>
      <c r="H31" s="618"/>
    </row>
    <row r="32" spans="1:8" x14ac:dyDescent="0.2">
      <c r="A32" s="587" t="s">
        <v>226</v>
      </c>
      <c r="B32" s="588"/>
      <c r="C32" s="402"/>
      <c r="D32" s="431"/>
      <c r="E32" s="587" t="s">
        <v>227</v>
      </c>
      <c r="F32" s="588"/>
      <c r="G32" s="619"/>
      <c r="H32" s="620"/>
    </row>
    <row r="33" spans="1:8" x14ac:dyDescent="0.2">
      <c r="A33" s="587" t="s">
        <v>228</v>
      </c>
      <c r="B33" s="588"/>
      <c r="C33" s="402"/>
      <c r="D33" s="431"/>
      <c r="E33" s="587" t="s">
        <v>228</v>
      </c>
      <c r="F33" s="588"/>
      <c r="G33" s="619"/>
      <c r="H33" s="620"/>
    </row>
    <row r="34" spans="1:8" ht="13.5" thickBot="1" x14ac:dyDescent="0.25">
      <c r="A34" s="621" t="s">
        <v>229</v>
      </c>
      <c r="B34" s="622"/>
      <c r="C34" s="435"/>
      <c r="D34" s="431"/>
      <c r="E34" s="621" t="s">
        <v>230</v>
      </c>
      <c r="F34" s="622"/>
      <c r="G34" s="623"/>
      <c r="H34" s="624"/>
    </row>
    <row r="35" spans="1:8" ht="13.5" thickBot="1" x14ac:dyDescent="0.25">
      <c r="A35" s="628"/>
      <c r="B35" s="628"/>
      <c r="C35" s="628"/>
      <c r="D35" s="628"/>
      <c r="E35" s="628"/>
      <c r="F35" s="628"/>
      <c r="G35" s="628"/>
      <c r="H35" s="628"/>
    </row>
    <row r="36" spans="1:8" ht="13.5" thickBot="1" x14ac:dyDescent="0.25">
      <c r="A36" s="604" t="s">
        <v>231</v>
      </c>
      <c r="B36" s="605"/>
      <c r="C36" s="606"/>
      <c r="D36" s="436"/>
      <c r="E36" s="629">
        <f>G29</f>
        <v>0</v>
      </c>
      <c r="F36" s="630"/>
      <c r="G36" s="631"/>
      <c r="H36" s="451"/>
    </row>
    <row r="37" spans="1:8" ht="13.5" thickBot="1" x14ac:dyDescent="0.25">
      <c r="A37" s="431"/>
      <c r="B37" s="431"/>
      <c r="C37" s="437"/>
      <c r="D37" s="431"/>
      <c r="E37" s="431"/>
      <c r="F37" s="431"/>
      <c r="G37" s="431"/>
      <c r="H37" s="431"/>
    </row>
    <row r="38" spans="1:8" ht="13.5" thickBot="1" x14ac:dyDescent="0.25">
      <c r="A38" s="625" t="s">
        <v>232</v>
      </c>
      <c r="B38" s="626"/>
      <c r="C38" s="438"/>
      <c r="D38" s="431"/>
      <c r="E38" s="625" t="s">
        <v>232</v>
      </c>
      <c r="F38" s="627"/>
      <c r="G38" s="626"/>
      <c r="H38" s="438"/>
    </row>
    <row r="39" spans="1:8" ht="13.5" thickBot="1" x14ac:dyDescent="0.25">
      <c r="A39" s="439"/>
      <c r="B39" s="439"/>
      <c r="C39" s="440"/>
      <c r="D39" s="431"/>
      <c r="E39" s="632"/>
      <c r="F39" s="632"/>
      <c r="G39" s="632"/>
      <c r="H39" s="440"/>
    </row>
    <row r="40" spans="1:8" ht="13.5" thickBot="1" x14ac:dyDescent="0.25">
      <c r="A40" s="625" t="s">
        <v>233</v>
      </c>
      <c r="B40" s="626"/>
      <c r="C40" s="441"/>
      <c r="D40" s="431"/>
      <c r="E40" s="625" t="s">
        <v>234</v>
      </c>
      <c r="F40" s="627"/>
      <c r="G40" s="626"/>
      <c r="H40" s="441"/>
    </row>
    <row r="41" spans="1:8" x14ac:dyDescent="0.2">
      <c r="A41" s="440"/>
      <c r="B41" s="440"/>
      <c r="C41" s="442"/>
      <c r="D41" s="431"/>
      <c r="E41" s="615"/>
      <c r="F41" s="615"/>
      <c r="G41" s="615"/>
      <c r="H41" s="442"/>
    </row>
    <row r="42" spans="1:8" x14ac:dyDescent="0.2">
      <c r="A42" s="443" t="s">
        <v>235</v>
      </c>
      <c r="B42" s="431"/>
      <c r="C42" s="431"/>
      <c r="D42" s="431"/>
      <c r="E42" s="399"/>
      <c r="F42" s="431"/>
      <c r="G42" s="399"/>
      <c r="H42" s="399"/>
    </row>
    <row r="43" spans="1:8" x14ac:dyDescent="0.2">
      <c r="A43" s="129" t="s">
        <v>236</v>
      </c>
    </row>
  </sheetData>
  <sheetProtection algorithmName="SHA-512" hashValue="K9s0M8yoGMfiXWUU5gyXryv3a3gX3TivIiwUm9h8cPpVEu1Yg0RCrmtmKmYZfOs+wPCfGJAlx1R0iW/oeyKAtQ==" saltValue="TMix+9y+W26Rg/RD6bWIrQ==" spinCount="100000" sheet="1" objects="1" scenarios="1"/>
  <mergeCells count="51">
    <mergeCell ref="A40:B40"/>
    <mergeCell ref="E40:G40"/>
    <mergeCell ref="E41:G41"/>
    <mergeCell ref="A35:H35"/>
    <mergeCell ref="A36:C36"/>
    <mergeCell ref="E36:G36"/>
    <mergeCell ref="A38:B38"/>
    <mergeCell ref="E38:G38"/>
    <mergeCell ref="E39:G39"/>
    <mergeCell ref="A33:B33"/>
    <mergeCell ref="E33:F33"/>
    <mergeCell ref="G33:H33"/>
    <mergeCell ref="A34:B34"/>
    <mergeCell ref="E34:F34"/>
    <mergeCell ref="G34:H34"/>
    <mergeCell ref="A30:H30"/>
    <mergeCell ref="A31:C31"/>
    <mergeCell ref="E31:H31"/>
    <mergeCell ref="A32:B32"/>
    <mergeCell ref="E32:F32"/>
    <mergeCell ref="G32:H32"/>
    <mergeCell ref="G29:H29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16:H16"/>
    <mergeCell ref="A6:B6"/>
    <mergeCell ref="E6:G6"/>
    <mergeCell ref="A7:B7"/>
    <mergeCell ref="E7:G8"/>
    <mergeCell ref="A8:B8"/>
    <mergeCell ref="A10:H10"/>
    <mergeCell ref="G11:H11"/>
    <mergeCell ref="G12:H12"/>
    <mergeCell ref="G13:H13"/>
    <mergeCell ref="G14:H14"/>
    <mergeCell ref="G15:H15"/>
    <mergeCell ref="E1:G1"/>
    <mergeCell ref="E2:G2"/>
    <mergeCell ref="E3:G3"/>
    <mergeCell ref="L3:M3"/>
    <mergeCell ref="A5:B5"/>
    <mergeCell ref="E5:G5"/>
  </mergeCells>
  <dataValidations count="2">
    <dataValidation type="list" allowBlank="1" showInputMessage="1" showErrorMessage="1" sqref="C7">
      <formula1>$L$4:$L$16</formula1>
    </dataValidation>
    <dataValidation type="list" allowBlank="1" showInputMessage="1" showErrorMessage="1" sqref="H5">
      <formula1>$K$5:$K$8</formula1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'[1]rozpis úč.dokladů'!#REF!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23"/>
  <sheetViews>
    <sheetView showGridLines="0" view="pageBreakPreview" zoomScaleNormal="100" zoomScaleSheetLayoutView="100" workbookViewId="0">
      <selection activeCell="A5" sqref="A5:F6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471"/>
      <c r="B1" s="471"/>
      <c r="C1" s="471"/>
      <c r="D1" s="471"/>
      <c r="E1" s="471"/>
      <c r="F1" s="471"/>
    </row>
    <row r="2" spans="1:10" ht="20.25" customHeight="1" x14ac:dyDescent="0.3">
      <c r="A2" s="472" t="s">
        <v>15</v>
      </c>
      <c r="B2" s="472"/>
      <c r="C2" s="472"/>
      <c r="D2" s="472"/>
      <c r="E2" s="472"/>
      <c r="F2" s="472"/>
    </row>
    <row r="3" spans="1:10" ht="20.25" customHeight="1" x14ac:dyDescent="0.3">
      <c r="A3" s="472" t="s">
        <v>9</v>
      </c>
      <c r="B3" s="472"/>
      <c r="C3" s="472"/>
      <c r="D3" s="472"/>
      <c r="E3" s="472"/>
      <c r="F3" s="472"/>
    </row>
    <row r="4" spans="1:10" ht="20.25" customHeight="1" x14ac:dyDescent="0.3">
      <c r="A4" s="161"/>
      <c r="B4" s="161"/>
      <c r="C4" s="161"/>
      <c r="D4" s="161"/>
      <c r="E4" s="161"/>
      <c r="F4" s="161"/>
    </row>
    <row r="5" spans="1:10" ht="20.25" customHeight="1" x14ac:dyDescent="0.2">
      <c r="A5" s="474" t="s">
        <v>238</v>
      </c>
      <c r="B5" s="474"/>
      <c r="C5" s="474"/>
      <c r="D5" s="474"/>
      <c r="E5" s="474"/>
      <c r="F5" s="474"/>
    </row>
    <row r="6" spans="1:10" ht="20.25" customHeight="1" x14ac:dyDescent="0.2">
      <c r="A6" s="474"/>
      <c r="B6" s="474"/>
      <c r="C6" s="474"/>
      <c r="D6" s="474"/>
      <c r="E6" s="474"/>
      <c r="F6" s="474"/>
    </row>
    <row r="7" spans="1:10" ht="20.25" customHeight="1" thickBot="1" x14ac:dyDescent="0.25">
      <c r="A7" s="473"/>
      <c r="B7" s="473"/>
      <c r="C7" s="473"/>
      <c r="D7" s="473"/>
      <c r="E7" s="473"/>
      <c r="F7" s="473"/>
      <c r="G7" s="52" t="s">
        <v>37</v>
      </c>
      <c r="H7" s="53">
        <v>70</v>
      </c>
      <c r="I7" s="54">
        <f>H7/100</f>
        <v>0.7</v>
      </c>
    </row>
    <row r="8" spans="1:10" s="3" customFormat="1" ht="15" customHeight="1" x14ac:dyDescent="0.2">
      <c r="A8" s="475" t="str">
        <f>'služba 1'!A8:F8</f>
        <v>Označení příjemce dotace:        dle OR</v>
      </c>
      <c r="B8" s="476"/>
      <c r="C8" s="476"/>
      <c r="D8" s="476"/>
      <c r="E8" s="476"/>
      <c r="F8" s="477"/>
      <c r="G8" s="55"/>
      <c r="H8" s="56"/>
      <c r="I8" s="54"/>
    </row>
    <row r="9" spans="1:10" s="3" customFormat="1" ht="14.25" customHeight="1" x14ac:dyDescent="0.2">
      <c r="A9" s="460" t="str">
        <f>'služba 1'!A9:F9</f>
        <v>Číslo smlouvy poskytovatele:      20/SML</v>
      </c>
      <c r="B9" s="478"/>
      <c r="C9" s="478"/>
      <c r="D9" s="478"/>
      <c r="E9" s="478"/>
      <c r="F9" s="479"/>
      <c r="G9" s="55"/>
      <c r="H9" s="57"/>
      <c r="I9" s="57"/>
    </row>
    <row r="10" spans="1:10" s="3" customFormat="1" ht="15" customHeight="1" x14ac:dyDescent="0.2">
      <c r="A10" s="460" t="s">
        <v>126</v>
      </c>
      <c r="B10" s="461"/>
      <c r="C10" s="461"/>
      <c r="D10" s="461"/>
      <c r="E10" s="461"/>
      <c r="F10" s="462"/>
      <c r="G10" s="58"/>
      <c r="H10" s="58"/>
      <c r="I10" s="58"/>
    </row>
    <row r="11" spans="1:10" s="3" customFormat="1" ht="15" customHeight="1" thickBot="1" x14ac:dyDescent="0.25">
      <c r="A11" s="480" t="s">
        <v>39</v>
      </c>
      <c r="B11" s="481"/>
      <c r="C11" s="167">
        <f>'služba 1'!C11</f>
        <v>0.9</v>
      </c>
      <c r="D11" s="482"/>
      <c r="E11" s="483"/>
      <c r="F11" s="484"/>
      <c r="G11" s="58"/>
      <c r="H11" s="58"/>
      <c r="I11" s="58"/>
    </row>
    <row r="12" spans="1:10" s="3" customFormat="1" ht="44.25" customHeight="1" x14ac:dyDescent="0.2">
      <c r="A12" s="259" t="s">
        <v>127</v>
      </c>
      <c r="B12" s="260" t="s">
        <v>128</v>
      </c>
      <c r="C12" s="260" t="s">
        <v>129</v>
      </c>
      <c r="D12" s="260" t="s">
        <v>33</v>
      </c>
      <c r="E12" s="260" t="s">
        <v>155</v>
      </c>
      <c r="F12" s="261" t="s">
        <v>31</v>
      </c>
      <c r="G12" s="58"/>
      <c r="H12" s="58"/>
      <c r="I12" s="58"/>
    </row>
    <row r="13" spans="1:10" s="3" customFormat="1" ht="39" customHeight="1" thickBot="1" x14ac:dyDescent="0.25">
      <c r="A13" s="247"/>
      <c r="B13" s="248"/>
      <c r="C13" s="248"/>
      <c r="D13" s="249"/>
      <c r="E13" s="250">
        <f>IF(C13&lt;D13,D13-C13,0)</f>
        <v>0</v>
      </c>
      <c r="F13" s="251" t="e">
        <f>IF((C13*H13)&gt;=D13,D13/C13*100,D13/C13*100)</f>
        <v>#DIV/0!</v>
      </c>
      <c r="G13" s="59">
        <f>C13*H13</f>
        <v>0</v>
      </c>
      <c r="H13" s="60">
        <f>C11</f>
        <v>0.9</v>
      </c>
      <c r="I13" s="61" t="s">
        <v>41</v>
      </c>
      <c r="J13" s="51"/>
    </row>
    <row r="14" spans="1:10" s="3" customFormat="1" ht="15" customHeight="1" x14ac:dyDescent="0.2">
      <c r="A14" s="162"/>
      <c r="B14" s="163"/>
      <c r="C14" s="163"/>
      <c r="D14" s="164"/>
      <c r="E14" s="165"/>
      <c r="F14" s="166"/>
      <c r="G14" s="59"/>
      <c r="H14" s="62">
        <f>IF((C13*H13)&gt;D13,C13-D13,((C13*H13)-C13)+(C13-D13))</f>
        <v>0</v>
      </c>
      <c r="I14" s="63" t="str">
        <f>IF(H14&gt;0,"vlastní prostředky organizace","vratka")</f>
        <v>vratka</v>
      </c>
    </row>
    <row r="15" spans="1:10" s="3" customFormat="1" ht="15" customHeight="1" x14ac:dyDescent="0.2">
      <c r="A15" s="456" t="s">
        <v>130</v>
      </c>
      <c r="B15" s="456"/>
      <c r="C15" s="456"/>
      <c r="D15" s="456"/>
      <c r="E15" s="456"/>
      <c r="F15" s="456"/>
      <c r="G15" s="64"/>
      <c r="H15" s="65">
        <f>D13</f>
        <v>0</v>
      </c>
      <c r="I15" s="66" t="s">
        <v>40</v>
      </c>
    </row>
    <row r="16" spans="1:10" s="3" customFormat="1" ht="157.5" customHeight="1" x14ac:dyDescent="0.2">
      <c r="A16" s="455"/>
      <c r="B16" s="455"/>
      <c r="C16" s="455"/>
      <c r="D16" s="455"/>
      <c r="E16" s="455"/>
      <c r="F16" s="455"/>
      <c r="G16" s="55"/>
      <c r="H16" s="67">
        <f>H14+H15</f>
        <v>0</v>
      </c>
      <c r="I16" s="55"/>
    </row>
    <row r="17" spans="1:6" s="3" customFormat="1" ht="15" customHeight="1" x14ac:dyDescent="0.2">
      <c r="A17" s="456" t="s">
        <v>131</v>
      </c>
      <c r="B17" s="456"/>
      <c r="C17" s="456"/>
      <c r="D17" s="456"/>
      <c r="E17" s="456"/>
      <c r="F17" s="456"/>
    </row>
    <row r="18" spans="1:6" s="3" customFormat="1" ht="141.75" customHeight="1" x14ac:dyDescent="0.2">
      <c r="A18" s="455"/>
      <c r="B18" s="455"/>
      <c r="C18" s="455"/>
      <c r="D18" s="455"/>
      <c r="E18" s="455"/>
      <c r="F18" s="455"/>
    </row>
    <row r="19" spans="1:6" s="3" customFormat="1" ht="18" customHeight="1" x14ac:dyDescent="0.2">
      <c r="A19" s="456" t="s">
        <v>132</v>
      </c>
      <c r="B19" s="456"/>
      <c r="C19" s="456"/>
      <c r="D19" s="456"/>
      <c r="E19" s="456"/>
      <c r="F19" s="456"/>
    </row>
    <row r="20" spans="1:6" s="3" customFormat="1" ht="129" customHeight="1" x14ac:dyDescent="0.2">
      <c r="A20" s="455"/>
      <c r="B20" s="455"/>
      <c r="C20" s="455"/>
      <c r="D20" s="455"/>
      <c r="E20" s="455"/>
      <c r="F20" s="455"/>
    </row>
    <row r="21" spans="1:6" s="3" customFormat="1" ht="15" customHeight="1" x14ac:dyDescent="0.2">
      <c r="A21" s="456" t="s">
        <v>133</v>
      </c>
      <c r="B21" s="456"/>
      <c r="C21" s="456"/>
      <c r="D21" s="456"/>
      <c r="E21" s="456"/>
      <c r="F21" s="456"/>
    </row>
    <row r="22" spans="1:6" s="3" customFormat="1" ht="162" customHeight="1" x14ac:dyDescent="0.2">
      <c r="A22" s="455"/>
      <c r="B22" s="455"/>
      <c r="C22" s="455"/>
      <c r="D22" s="455"/>
      <c r="E22" s="455"/>
      <c r="F22" s="455"/>
    </row>
    <row r="23" spans="1:6" ht="32.25" customHeight="1" x14ac:dyDescent="0.25">
      <c r="A23" s="2"/>
    </row>
  </sheetData>
  <sheetProtection algorithmName="SHA-512" hashValue="n6or1ZbKdOwrY+GNL72DtumgEbyy3N7Z/5VBS9XPGcTjR++6n3XUw8QxIalpyxKbu6XwuaMf1NeV6oH8eBe/dQ==" saltValue="KQsxOB8N3kuUsaXSoloisQ==" spinCount="100000" sheet="1" objects="1" scenarios="1" formatCells="0" formatColumns="0" formatRows="0"/>
  <dataConsolidate/>
  <mergeCells count="18">
    <mergeCell ref="A17:F17"/>
    <mergeCell ref="A1:F1"/>
    <mergeCell ref="A2:F2"/>
    <mergeCell ref="A3:F3"/>
    <mergeCell ref="A5:F6"/>
    <mergeCell ref="A7:F7"/>
    <mergeCell ref="A8:F8"/>
    <mergeCell ref="A9:F9"/>
    <mergeCell ref="A10:F10"/>
    <mergeCell ref="A11:B11"/>
    <mergeCell ref="A15:F15"/>
    <mergeCell ref="A16:F16"/>
    <mergeCell ref="D11:F11"/>
    <mergeCell ref="A18:F18"/>
    <mergeCell ref="A19:F19"/>
    <mergeCell ref="A20:F20"/>
    <mergeCell ref="A21:F21"/>
    <mergeCell ref="A22:F22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1"/>
  <headerFooter alignWithMargins="0">
    <oddHeader xml:space="preserve">&amp;R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23"/>
  <sheetViews>
    <sheetView showGridLines="0" view="pageBreakPreview" zoomScaleNormal="100" zoomScaleSheetLayoutView="100" workbookViewId="0">
      <selection activeCell="A16" sqref="A16:F16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471"/>
      <c r="B1" s="471"/>
      <c r="C1" s="471"/>
      <c r="D1" s="471"/>
      <c r="E1" s="471"/>
      <c r="F1" s="471"/>
    </row>
    <row r="2" spans="1:10" ht="20.25" customHeight="1" x14ac:dyDescent="0.3">
      <c r="A2" s="472" t="s">
        <v>15</v>
      </c>
      <c r="B2" s="472"/>
      <c r="C2" s="472"/>
      <c r="D2" s="472"/>
      <c r="E2" s="472"/>
      <c r="F2" s="472"/>
    </row>
    <row r="3" spans="1:10" ht="20.25" customHeight="1" x14ac:dyDescent="0.3">
      <c r="A3" s="472" t="s">
        <v>9</v>
      </c>
      <c r="B3" s="472"/>
      <c r="C3" s="472"/>
      <c r="D3" s="472"/>
      <c r="E3" s="472"/>
      <c r="F3" s="472"/>
    </row>
    <row r="4" spans="1:10" ht="20.25" customHeight="1" x14ac:dyDescent="0.3">
      <c r="A4" s="161"/>
      <c r="B4" s="161"/>
      <c r="C4" s="161"/>
      <c r="D4" s="161"/>
      <c r="E4" s="161"/>
      <c r="F4" s="161"/>
    </row>
    <row r="5" spans="1:10" ht="20.25" customHeight="1" x14ac:dyDescent="0.2">
      <c r="A5" s="474" t="s">
        <v>238</v>
      </c>
      <c r="B5" s="474"/>
      <c r="C5" s="474"/>
      <c r="D5" s="474"/>
      <c r="E5" s="474"/>
      <c r="F5" s="474"/>
    </row>
    <row r="6" spans="1:10" ht="20.25" customHeight="1" x14ac:dyDescent="0.2">
      <c r="A6" s="474"/>
      <c r="B6" s="474"/>
      <c r="C6" s="474"/>
      <c r="D6" s="474"/>
      <c r="E6" s="474"/>
      <c r="F6" s="474"/>
    </row>
    <row r="7" spans="1:10" ht="20.25" customHeight="1" thickBot="1" x14ac:dyDescent="0.25">
      <c r="A7" s="473"/>
      <c r="B7" s="473"/>
      <c r="C7" s="473"/>
      <c r="D7" s="473"/>
      <c r="E7" s="473"/>
      <c r="F7" s="473"/>
      <c r="G7" s="52" t="s">
        <v>37</v>
      </c>
      <c r="H7" s="53">
        <v>70</v>
      </c>
      <c r="I7" s="54">
        <f>H7/100</f>
        <v>0.7</v>
      </c>
    </row>
    <row r="8" spans="1:10" s="3" customFormat="1" ht="15" customHeight="1" x14ac:dyDescent="0.2">
      <c r="A8" s="475" t="str">
        <f>'služba 1'!A8:F8</f>
        <v>Označení příjemce dotace:        dle OR</v>
      </c>
      <c r="B8" s="476"/>
      <c r="C8" s="476"/>
      <c r="D8" s="476"/>
      <c r="E8" s="476"/>
      <c r="F8" s="477"/>
      <c r="G8" s="55"/>
      <c r="H8" s="56"/>
      <c r="I8" s="54"/>
    </row>
    <row r="9" spans="1:10" s="3" customFormat="1" ht="14.25" customHeight="1" x14ac:dyDescent="0.2">
      <c r="A9" s="460" t="str">
        <f>'služba 1'!A9:F9</f>
        <v>Číslo smlouvy poskytovatele:      20/SML</v>
      </c>
      <c r="B9" s="478"/>
      <c r="C9" s="478"/>
      <c r="D9" s="478"/>
      <c r="E9" s="478"/>
      <c r="F9" s="479"/>
      <c r="G9" s="55"/>
      <c r="H9" s="57"/>
      <c r="I9" s="57"/>
    </row>
    <row r="10" spans="1:10" s="3" customFormat="1" ht="15" customHeight="1" x14ac:dyDescent="0.2">
      <c r="A10" s="460" t="s">
        <v>126</v>
      </c>
      <c r="B10" s="461"/>
      <c r="C10" s="461"/>
      <c r="D10" s="461"/>
      <c r="E10" s="461"/>
      <c r="F10" s="462"/>
      <c r="G10" s="58"/>
      <c r="H10" s="58"/>
      <c r="I10" s="58"/>
    </row>
    <row r="11" spans="1:10" s="3" customFormat="1" ht="15" customHeight="1" thickBot="1" x14ac:dyDescent="0.25">
      <c r="A11" s="480" t="s">
        <v>39</v>
      </c>
      <c r="B11" s="481"/>
      <c r="C11" s="167">
        <f>'služba 1'!C11</f>
        <v>0.9</v>
      </c>
      <c r="D11" s="482"/>
      <c r="E11" s="483"/>
      <c r="F11" s="484"/>
      <c r="G11" s="58"/>
      <c r="H11" s="58"/>
      <c r="I11" s="58"/>
    </row>
    <row r="12" spans="1:10" s="3" customFormat="1" ht="44.25" customHeight="1" x14ac:dyDescent="0.2">
      <c r="A12" s="259" t="s">
        <v>127</v>
      </c>
      <c r="B12" s="260" t="s">
        <v>128</v>
      </c>
      <c r="C12" s="260" t="s">
        <v>129</v>
      </c>
      <c r="D12" s="260" t="s">
        <v>33</v>
      </c>
      <c r="E12" s="260" t="s">
        <v>155</v>
      </c>
      <c r="F12" s="261" t="s">
        <v>31</v>
      </c>
      <c r="G12" s="58"/>
      <c r="H12" s="58"/>
      <c r="I12" s="58"/>
    </row>
    <row r="13" spans="1:10" s="3" customFormat="1" ht="39" customHeight="1" thickBot="1" x14ac:dyDescent="0.25">
      <c r="A13" s="247"/>
      <c r="B13" s="248"/>
      <c r="C13" s="248"/>
      <c r="D13" s="249"/>
      <c r="E13" s="250">
        <f>IF(C13&lt;D13,D13-C13,0)</f>
        <v>0</v>
      </c>
      <c r="F13" s="251" t="e">
        <f>IF((C13*H13)&gt;=D13,D13/C13*100,D13/C13*100)</f>
        <v>#DIV/0!</v>
      </c>
      <c r="G13" s="59">
        <f>C13*H13</f>
        <v>0</v>
      </c>
      <c r="H13" s="60">
        <f>C11</f>
        <v>0.9</v>
      </c>
      <c r="I13" s="61" t="s">
        <v>41</v>
      </c>
      <c r="J13" s="51"/>
    </row>
    <row r="14" spans="1:10" s="3" customFormat="1" ht="15" customHeight="1" x14ac:dyDescent="0.2">
      <c r="A14" s="162"/>
      <c r="B14" s="163"/>
      <c r="C14" s="163"/>
      <c r="D14" s="164"/>
      <c r="E14" s="165"/>
      <c r="F14" s="166"/>
      <c r="G14" s="59"/>
      <c r="H14" s="62">
        <f>IF((C13*H13)&gt;D13,C13-D13,((C13*H13)-C13)+(C13-D13))</f>
        <v>0</v>
      </c>
      <c r="I14" s="63" t="str">
        <f>IF(H14&gt;0,"vlastní prostředky organizace","vratka")</f>
        <v>vratka</v>
      </c>
    </row>
    <row r="15" spans="1:10" s="3" customFormat="1" ht="15" customHeight="1" x14ac:dyDescent="0.2">
      <c r="A15" s="456" t="s">
        <v>130</v>
      </c>
      <c r="B15" s="456"/>
      <c r="C15" s="456"/>
      <c r="D15" s="456"/>
      <c r="E15" s="456"/>
      <c r="F15" s="456"/>
      <c r="G15" s="64"/>
      <c r="H15" s="65">
        <f>D13</f>
        <v>0</v>
      </c>
      <c r="I15" s="66" t="s">
        <v>40</v>
      </c>
    </row>
    <row r="16" spans="1:10" s="3" customFormat="1" ht="157.5" customHeight="1" x14ac:dyDescent="0.2">
      <c r="A16" s="455"/>
      <c r="B16" s="455"/>
      <c r="C16" s="455"/>
      <c r="D16" s="455"/>
      <c r="E16" s="455"/>
      <c r="F16" s="455"/>
      <c r="G16" s="55"/>
      <c r="H16" s="67">
        <f>H14+H15</f>
        <v>0</v>
      </c>
      <c r="I16" s="55"/>
    </row>
    <row r="17" spans="1:6" s="3" customFormat="1" ht="15" customHeight="1" x14ac:dyDescent="0.2">
      <c r="A17" s="456" t="s">
        <v>131</v>
      </c>
      <c r="B17" s="456"/>
      <c r="C17" s="456"/>
      <c r="D17" s="456"/>
      <c r="E17" s="456"/>
      <c r="F17" s="456"/>
    </row>
    <row r="18" spans="1:6" s="3" customFormat="1" ht="141.75" customHeight="1" x14ac:dyDescent="0.2">
      <c r="A18" s="485"/>
      <c r="B18" s="485"/>
      <c r="C18" s="485"/>
      <c r="D18" s="485"/>
      <c r="E18" s="485"/>
      <c r="F18" s="485"/>
    </row>
    <row r="19" spans="1:6" s="3" customFormat="1" ht="18" customHeight="1" x14ac:dyDescent="0.2">
      <c r="A19" s="456" t="s">
        <v>132</v>
      </c>
      <c r="B19" s="456"/>
      <c r="C19" s="456"/>
      <c r="D19" s="456"/>
      <c r="E19" s="456"/>
      <c r="F19" s="456"/>
    </row>
    <row r="20" spans="1:6" s="3" customFormat="1" ht="129" customHeight="1" x14ac:dyDescent="0.2">
      <c r="A20" s="486"/>
      <c r="B20" s="486"/>
      <c r="C20" s="486"/>
      <c r="D20" s="486"/>
      <c r="E20" s="486"/>
      <c r="F20" s="486"/>
    </row>
    <row r="21" spans="1:6" s="3" customFormat="1" ht="15" customHeight="1" x14ac:dyDescent="0.2">
      <c r="A21" s="456" t="s">
        <v>133</v>
      </c>
      <c r="B21" s="456"/>
      <c r="C21" s="456"/>
      <c r="D21" s="456"/>
      <c r="E21" s="456"/>
      <c r="F21" s="456"/>
    </row>
    <row r="22" spans="1:6" s="3" customFormat="1" ht="162" customHeight="1" x14ac:dyDescent="0.2">
      <c r="A22" s="455"/>
      <c r="B22" s="455"/>
      <c r="C22" s="455"/>
      <c r="D22" s="455"/>
      <c r="E22" s="455"/>
      <c r="F22" s="455"/>
    </row>
    <row r="23" spans="1:6" ht="32.25" customHeight="1" x14ac:dyDescent="0.25">
      <c r="A23" s="2"/>
    </row>
  </sheetData>
  <sheetProtection algorithmName="SHA-512" hashValue="aRsCD1KvsGCYYj84bjnoqKjb75LYPtWb0LBqaIHFSPHdJX3zDHhKtdFH+dDPDKPZde739wYzvQDtv1zWW0h4aA==" saltValue="scFcwosxYVNjjMHM1eInQg==" spinCount="100000" sheet="1" objects="1" scenarios="1" formatCells="0" formatColumns="0" formatRows="0"/>
  <dataConsolidate/>
  <mergeCells count="18">
    <mergeCell ref="A17:F17"/>
    <mergeCell ref="A1:F1"/>
    <mergeCell ref="A2:F2"/>
    <mergeCell ref="A3:F3"/>
    <mergeCell ref="A5:F6"/>
    <mergeCell ref="A7:F7"/>
    <mergeCell ref="A8:F8"/>
    <mergeCell ref="A9:F9"/>
    <mergeCell ref="A10:F10"/>
    <mergeCell ref="A11:B11"/>
    <mergeCell ref="A15:F15"/>
    <mergeCell ref="A16:F16"/>
    <mergeCell ref="D11:F11"/>
    <mergeCell ref="A18:F18"/>
    <mergeCell ref="A19:F19"/>
    <mergeCell ref="A20:F20"/>
    <mergeCell ref="A21:F21"/>
    <mergeCell ref="A22:F22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1"/>
  <headerFooter alignWithMargins="0">
    <oddHeader xml:space="preserve">&amp;R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N61"/>
  <sheetViews>
    <sheetView showGridLines="0" view="pageBreakPreview" zoomScaleNormal="100" zoomScaleSheetLayoutView="100" workbookViewId="0">
      <selection activeCell="A6" sqref="A6"/>
    </sheetView>
  </sheetViews>
  <sheetFormatPr defaultRowHeight="12.75" x14ac:dyDescent="0.2"/>
  <cols>
    <col min="1" max="1" width="31.140625" style="1" customWidth="1"/>
    <col min="2" max="2" width="14.5703125" style="1" customWidth="1"/>
    <col min="3" max="3" width="15.5703125" style="1" customWidth="1"/>
    <col min="4" max="4" width="14.5703125" style="1" customWidth="1"/>
    <col min="5" max="5" width="15.5703125" style="1" customWidth="1"/>
    <col min="6" max="6" width="14.5703125" style="1" customWidth="1"/>
    <col min="7" max="7" width="15.5703125" style="1" customWidth="1"/>
    <col min="8" max="9" width="9.140625" style="1"/>
    <col min="10" max="10" width="9.140625" style="1" hidden="1" customWidth="1"/>
    <col min="11" max="16384" width="9.140625" style="1"/>
  </cols>
  <sheetData>
    <row r="1" spans="1:14" s="3" customFormat="1" ht="15" customHeight="1" x14ac:dyDescent="0.2">
      <c r="A1" s="487" t="s">
        <v>134</v>
      </c>
      <c r="B1" s="487"/>
      <c r="C1" s="487"/>
      <c r="D1" s="487"/>
      <c r="E1" s="487"/>
      <c r="F1" s="487"/>
      <c r="G1" s="487"/>
    </row>
    <row r="2" spans="1:14" s="3" customFormat="1" ht="15" customHeight="1" x14ac:dyDescent="0.2">
      <c r="A2" s="11"/>
      <c r="B2" s="491">
        <f>'služba 1'!A13</f>
        <v>0</v>
      </c>
      <c r="C2" s="491"/>
      <c r="D2" s="491">
        <f>'služba 2'!A13</f>
        <v>0</v>
      </c>
      <c r="E2" s="491"/>
      <c r="F2" s="491">
        <f>'služba 3'!A13</f>
        <v>0</v>
      </c>
      <c r="G2" s="491"/>
      <c r="H2" s="78"/>
      <c r="I2" s="490"/>
      <c r="J2" s="490"/>
      <c r="K2" s="490"/>
      <c r="L2" s="490"/>
      <c r="M2" s="490"/>
      <c r="N2" s="490"/>
    </row>
    <row r="3" spans="1:14" s="3" customFormat="1" ht="15" customHeight="1" x14ac:dyDescent="0.2">
      <c r="A3" s="11"/>
      <c r="B3" s="492"/>
      <c r="C3" s="492"/>
      <c r="D3" s="492"/>
      <c r="E3" s="492"/>
      <c r="F3" s="492"/>
      <c r="G3" s="492"/>
      <c r="I3" s="490"/>
      <c r="J3" s="490"/>
      <c r="K3" s="490"/>
      <c r="L3" s="490"/>
      <c r="M3" s="490"/>
      <c r="N3" s="490"/>
    </row>
    <row r="4" spans="1:14" s="3" customFormat="1" ht="18.75" customHeight="1" x14ac:dyDescent="0.2">
      <c r="A4" s="262" t="s">
        <v>19</v>
      </c>
      <c r="B4" s="488" t="s">
        <v>3</v>
      </c>
      <c r="C4" s="489"/>
      <c r="D4" s="488" t="s">
        <v>3</v>
      </c>
      <c r="E4" s="489"/>
      <c r="F4" s="488" t="s">
        <v>3</v>
      </c>
      <c r="G4" s="489"/>
      <c r="I4" s="490"/>
      <c r="J4" s="490"/>
      <c r="K4" s="490"/>
      <c r="L4" s="490"/>
      <c r="M4" s="490"/>
      <c r="N4" s="490"/>
    </row>
    <row r="5" spans="1:14" s="3" customFormat="1" ht="20.100000000000001" customHeight="1" x14ac:dyDescent="0.2">
      <c r="A5" s="137" t="s">
        <v>11</v>
      </c>
      <c r="B5" s="69"/>
      <c r="C5" s="70">
        <f>'služba 1'!D13</f>
        <v>0</v>
      </c>
      <c r="D5" s="50"/>
      <c r="E5" s="49">
        <f>'služba 2'!D13</f>
        <v>0</v>
      </c>
      <c r="F5" s="50"/>
      <c r="G5" s="49">
        <f>'služba 3'!D13</f>
        <v>0</v>
      </c>
      <c r="I5" s="168"/>
      <c r="J5" s="168" t="s">
        <v>102</v>
      </c>
    </row>
    <row r="6" spans="1:14" s="3" customFormat="1" ht="20.100000000000001" customHeight="1" x14ac:dyDescent="0.2">
      <c r="A6" s="138" t="s">
        <v>38</v>
      </c>
      <c r="B6" s="173"/>
      <c r="C6" s="171">
        <v>0</v>
      </c>
      <c r="D6" s="173"/>
      <c r="E6" s="171">
        <v>0</v>
      </c>
      <c r="F6" s="173"/>
      <c r="G6" s="171">
        <v>0</v>
      </c>
      <c r="I6" s="132"/>
      <c r="J6" s="132" t="s">
        <v>88</v>
      </c>
    </row>
    <row r="7" spans="1:14" s="3" customFormat="1" ht="20.100000000000001" customHeight="1" x14ac:dyDescent="0.2">
      <c r="A7" s="138" t="s">
        <v>38</v>
      </c>
      <c r="B7" s="173"/>
      <c r="C7" s="171">
        <v>0</v>
      </c>
      <c r="D7" s="173"/>
      <c r="E7" s="171">
        <v>0</v>
      </c>
      <c r="F7" s="173"/>
      <c r="G7" s="171">
        <v>0</v>
      </c>
      <c r="I7" s="132"/>
      <c r="J7" s="132" t="s">
        <v>89</v>
      </c>
    </row>
    <row r="8" spans="1:14" s="3" customFormat="1" ht="20.100000000000001" customHeight="1" x14ac:dyDescent="0.2">
      <c r="A8" s="138" t="s">
        <v>38</v>
      </c>
      <c r="B8" s="173"/>
      <c r="C8" s="171">
        <v>0</v>
      </c>
      <c r="D8" s="173"/>
      <c r="E8" s="171">
        <v>0</v>
      </c>
      <c r="F8" s="173"/>
      <c r="G8" s="171">
        <v>0</v>
      </c>
      <c r="I8" s="132"/>
      <c r="J8" s="132" t="s">
        <v>98</v>
      </c>
    </row>
    <row r="9" spans="1:14" s="3" customFormat="1" ht="20.100000000000001" customHeight="1" x14ac:dyDescent="0.2">
      <c r="A9" s="138" t="s">
        <v>38</v>
      </c>
      <c r="B9" s="173"/>
      <c r="C9" s="171">
        <v>0</v>
      </c>
      <c r="D9" s="173"/>
      <c r="E9" s="171">
        <v>0</v>
      </c>
      <c r="F9" s="173"/>
      <c r="G9" s="171">
        <v>0</v>
      </c>
      <c r="I9" s="132"/>
      <c r="J9" s="132" t="s">
        <v>90</v>
      </c>
    </row>
    <row r="10" spans="1:14" s="3" customFormat="1" ht="20.100000000000001" customHeight="1" x14ac:dyDescent="0.2">
      <c r="A10" s="138" t="s">
        <v>38</v>
      </c>
      <c r="B10" s="173"/>
      <c r="C10" s="171">
        <v>0</v>
      </c>
      <c r="D10" s="173"/>
      <c r="E10" s="171">
        <v>0</v>
      </c>
      <c r="F10" s="173"/>
      <c r="G10" s="171">
        <v>0</v>
      </c>
      <c r="I10" s="132"/>
      <c r="J10" s="132" t="s">
        <v>91</v>
      </c>
    </row>
    <row r="11" spans="1:14" s="3" customFormat="1" ht="20.100000000000001" customHeight="1" x14ac:dyDescent="0.2">
      <c r="A11" s="68" t="s">
        <v>38</v>
      </c>
      <c r="B11" s="174"/>
      <c r="C11" s="172">
        <v>0</v>
      </c>
      <c r="D11" s="174"/>
      <c r="E11" s="172">
        <v>0</v>
      </c>
      <c r="F11" s="174"/>
      <c r="G11" s="172">
        <v>0</v>
      </c>
      <c r="I11" s="132"/>
      <c r="J11" s="132" t="s">
        <v>92</v>
      </c>
    </row>
    <row r="12" spans="1:14" s="3" customFormat="1" ht="18.75" customHeight="1" x14ac:dyDescent="0.2">
      <c r="A12" s="19" t="s">
        <v>1</v>
      </c>
      <c r="B12" s="14"/>
      <c r="C12" s="15">
        <f>SUM(C5:C11)</f>
        <v>0</v>
      </c>
      <c r="D12" s="16"/>
      <c r="E12" s="17">
        <f>SUM(E5:E11)</f>
        <v>0</v>
      </c>
      <c r="F12" s="18"/>
      <c r="G12" s="15">
        <f>SUM(G5:G11)</f>
        <v>0</v>
      </c>
      <c r="I12" s="132"/>
      <c r="J12" s="132" t="s">
        <v>93</v>
      </c>
    </row>
    <row r="13" spans="1:14" s="3" customFormat="1" ht="28.5" customHeight="1" x14ac:dyDescent="0.2">
      <c r="A13" s="135" t="s">
        <v>96</v>
      </c>
      <c r="B13" s="497"/>
      <c r="C13" s="497"/>
      <c r="D13" s="497"/>
      <c r="E13" s="497"/>
      <c r="F13" s="497"/>
      <c r="G13" s="497"/>
      <c r="I13" s="132"/>
      <c r="J13" s="132" t="s">
        <v>94</v>
      </c>
    </row>
    <row r="14" spans="1:14" ht="15" customHeight="1" x14ac:dyDescent="0.25">
      <c r="A14" s="496" t="s">
        <v>135</v>
      </c>
      <c r="B14" s="496"/>
      <c r="C14" s="496"/>
      <c r="D14" s="496"/>
      <c r="E14" s="496"/>
      <c r="F14" s="496"/>
      <c r="G14" s="496"/>
      <c r="I14" s="134"/>
      <c r="J14" s="134" t="s">
        <v>95</v>
      </c>
    </row>
    <row r="15" spans="1:14" ht="15" customHeight="1" x14ac:dyDescent="0.25">
      <c r="A15" s="10"/>
      <c r="B15" s="491">
        <f>B2</f>
        <v>0</v>
      </c>
      <c r="C15" s="491"/>
      <c r="D15" s="491">
        <f>D2</f>
        <v>0</v>
      </c>
      <c r="E15" s="491"/>
      <c r="F15" s="491">
        <f>F2</f>
        <v>0</v>
      </c>
      <c r="G15" s="491"/>
      <c r="I15" s="134"/>
      <c r="J15" s="134" t="s">
        <v>97</v>
      </c>
    </row>
    <row r="16" spans="1:14" ht="15.75" customHeight="1" thickBot="1" x14ac:dyDescent="0.25">
      <c r="A16" s="20"/>
      <c r="B16" s="498"/>
      <c r="C16" s="498"/>
      <c r="D16" s="498"/>
      <c r="E16" s="498"/>
      <c r="F16" s="498"/>
      <c r="G16" s="498"/>
      <c r="I16" s="133"/>
      <c r="J16" s="133" t="s">
        <v>38</v>
      </c>
    </row>
    <row r="17" spans="1:7" ht="18.75" customHeight="1" thickBot="1" x14ac:dyDescent="0.25">
      <c r="A17" s="43"/>
      <c r="B17" s="493" t="s">
        <v>2</v>
      </c>
      <c r="C17" s="494"/>
      <c r="D17" s="493" t="s">
        <v>2</v>
      </c>
      <c r="E17" s="494"/>
      <c r="F17" s="493" t="s">
        <v>2</v>
      </c>
      <c r="G17" s="495"/>
    </row>
    <row r="18" spans="1:7" ht="38.25" customHeight="1" thickBot="1" x14ac:dyDescent="0.25">
      <c r="A18" s="44" t="s">
        <v>10</v>
      </c>
      <c r="B18" s="45" t="s">
        <v>112</v>
      </c>
      <c r="C18" s="46" t="s">
        <v>4</v>
      </c>
      <c r="D18" s="45" t="s">
        <v>112</v>
      </c>
      <c r="E18" s="46" t="s">
        <v>4</v>
      </c>
      <c r="F18" s="45" t="s">
        <v>112</v>
      </c>
      <c r="G18" s="46" t="s">
        <v>4</v>
      </c>
    </row>
    <row r="19" spans="1:7" s="3" customFormat="1" ht="18.75" customHeight="1" thickBot="1" x14ac:dyDescent="0.25">
      <c r="A19" s="264" t="s">
        <v>20</v>
      </c>
      <c r="B19" s="265">
        <f t="shared" ref="B19:G19" si="0">B20+B31+B33+B34+B41+B27+B32</f>
        <v>0</v>
      </c>
      <c r="C19" s="266">
        <f t="shared" si="0"/>
        <v>0</v>
      </c>
      <c r="D19" s="265">
        <f t="shared" si="0"/>
        <v>0</v>
      </c>
      <c r="E19" s="266">
        <f t="shared" si="0"/>
        <v>0</v>
      </c>
      <c r="F19" s="265">
        <f t="shared" si="0"/>
        <v>0</v>
      </c>
      <c r="G19" s="266">
        <f t="shared" si="0"/>
        <v>0</v>
      </c>
    </row>
    <row r="20" spans="1:7" s="3" customFormat="1" ht="38.25" customHeight="1" thickBot="1" x14ac:dyDescent="0.25">
      <c r="A20" s="267" t="s">
        <v>23</v>
      </c>
      <c r="B20" s="268">
        <f>SUM(B21:B26)</f>
        <v>0</v>
      </c>
      <c r="C20" s="269">
        <f t="shared" ref="C20:F20" si="1">SUM(C21:C26)</f>
        <v>0</v>
      </c>
      <c r="D20" s="268">
        <f t="shared" si="1"/>
        <v>0</v>
      </c>
      <c r="E20" s="269">
        <f>SUM(E21:E26)</f>
        <v>0</v>
      </c>
      <c r="F20" s="268">
        <f t="shared" si="1"/>
        <v>0</v>
      </c>
      <c r="G20" s="269">
        <f>SUM(G21:G26)</f>
        <v>0</v>
      </c>
    </row>
    <row r="21" spans="1:7" s="3" customFormat="1" ht="30" customHeight="1" x14ac:dyDescent="0.2">
      <c r="A21" s="130" t="s">
        <v>42</v>
      </c>
      <c r="B21" s="38"/>
      <c r="C21" s="39"/>
      <c r="D21" s="38"/>
      <c r="E21" s="39"/>
      <c r="F21" s="38"/>
      <c r="G21" s="39"/>
    </row>
    <row r="22" spans="1:7" s="3" customFormat="1" ht="30" customHeight="1" x14ac:dyDescent="0.2">
      <c r="A22" s="131" t="s">
        <v>86</v>
      </c>
      <c r="B22" s="33"/>
      <c r="C22" s="34"/>
      <c r="D22" s="33"/>
      <c r="E22" s="34"/>
      <c r="F22" s="33"/>
      <c r="G22" s="34"/>
    </row>
    <row r="23" spans="1:7" s="3" customFormat="1" ht="30" customHeight="1" x14ac:dyDescent="0.2">
      <c r="A23" s="131" t="s">
        <v>21</v>
      </c>
      <c r="B23" s="33"/>
      <c r="C23" s="35"/>
      <c r="D23" s="33"/>
      <c r="E23" s="34"/>
      <c r="F23" s="33"/>
      <c r="G23" s="34"/>
    </row>
    <row r="24" spans="1:7" s="3" customFormat="1" ht="30" customHeight="1" x14ac:dyDescent="0.2">
      <c r="A24" s="131" t="s">
        <v>87</v>
      </c>
      <c r="B24" s="33"/>
      <c r="C24" s="35"/>
      <c r="D24" s="33"/>
      <c r="E24" s="34"/>
      <c r="F24" s="33"/>
      <c r="G24" s="34"/>
    </row>
    <row r="25" spans="1:7" s="3" customFormat="1" ht="30" customHeight="1" x14ac:dyDescent="0.2">
      <c r="A25" s="72" t="s">
        <v>22</v>
      </c>
      <c r="B25" s="33"/>
      <c r="C25" s="34"/>
      <c r="D25" s="33"/>
      <c r="E25" s="34"/>
      <c r="F25" s="33"/>
      <c r="G25" s="34"/>
    </row>
    <row r="26" spans="1:7" s="3" customFormat="1" ht="30" customHeight="1" thickBot="1" x14ac:dyDescent="0.25">
      <c r="A26" s="128" t="s">
        <v>43</v>
      </c>
      <c r="B26" s="82"/>
      <c r="C26" s="83"/>
      <c r="D26" s="82"/>
      <c r="E26" s="83"/>
      <c r="F26" s="82"/>
      <c r="G26" s="83"/>
    </row>
    <row r="27" spans="1:7" s="3" customFormat="1" ht="30" customHeight="1" thickBot="1" x14ac:dyDescent="0.25">
      <c r="A27" s="277" t="s">
        <v>140</v>
      </c>
      <c r="B27" s="278">
        <f>SUM(B28:B30)</f>
        <v>0</v>
      </c>
      <c r="C27" s="279">
        <f t="shared" ref="C27:F27" si="2">SUM(C28:C30)</f>
        <v>0</v>
      </c>
      <c r="D27" s="278">
        <f t="shared" si="2"/>
        <v>0</v>
      </c>
      <c r="E27" s="279">
        <f>SUM(E28:E30)</f>
        <v>0</v>
      </c>
      <c r="F27" s="278">
        <f t="shared" si="2"/>
        <v>0</v>
      </c>
      <c r="G27" s="279">
        <f>SUM(G28:G30)</f>
        <v>0</v>
      </c>
    </row>
    <row r="28" spans="1:7" s="3" customFormat="1" ht="30" customHeight="1" x14ac:dyDescent="0.2">
      <c r="A28" s="324" t="s">
        <v>139</v>
      </c>
      <c r="B28" s="275"/>
      <c r="C28" s="276"/>
      <c r="D28" s="275"/>
      <c r="E28" s="276"/>
      <c r="F28" s="275"/>
      <c r="G28" s="276"/>
    </row>
    <row r="29" spans="1:7" s="3" customFormat="1" ht="30" customHeight="1" x14ac:dyDescent="0.2">
      <c r="A29" s="322" t="s">
        <v>139</v>
      </c>
      <c r="B29" s="273"/>
      <c r="C29" s="274"/>
      <c r="D29" s="273"/>
      <c r="E29" s="274"/>
      <c r="F29" s="273"/>
      <c r="G29" s="274"/>
    </row>
    <row r="30" spans="1:7" s="3" customFormat="1" ht="30" customHeight="1" thickBot="1" x14ac:dyDescent="0.25">
      <c r="A30" s="323" t="s">
        <v>139</v>
      </c>
      <c r="B30" s="271"/>
      <c r="C30" s="272"/>
      <c r="D30" s="271"/>
      <c r="E30" s="272"/>
      <c r="F30" s="271"/>
      <c r="G30" s="272"/>
    </row>
    <row r="31" spans="1:7" s="3" customFormat="1" ht="41.25" customHeight="1" thickBot="1" x14ac:dyDescent="0.25">
      <c r="A31" s="270" t="s">
        <v>100</v>
      </c>
      <c r="B31" s="245"/>
      <c r="C31" s="246"/>
      <c r="D31" s="245"/>
      <c r="E31" s="246"/>
      <c r="F31" s="245"/>
      <c r="G31" s="246"/>
    </row>
    <row r="32" spans="1:7" s="3" customFormat="1" ht="41.25" customHeight="1" thickBot="1" x14ac:dyDescent="0.25">
      <c r="A32" s="270" t="s">
        <v>137</v>
      </c>
      <c r="B32" s="245"/>
      <c r="C32" s="246"/>
      <c r="D32" s="245"/>
      <c r="E32" s="246"/>
      <c r="F32" s="245"/>
      <c r="G32" s="246"/>
    </row>
    <row r="33" spans="1:10" s="3" customFormat="1" ht="33" customHeight="1" thickBot="1" x14ac:dyDescent="0.25">
      <c r="A33" s="270" t="s">
        <v>101</v>
      </c>
      <c r="B33" s="245"/>
      <c r="C33" s="246"/>
      <c r="D33" s="245"/>
      <c r="E33" s="246"/>
      <c r="F33" s="245"/>
      <c r="G33" s="246"/>
    </row>
    <row r="34" spans="1:10" s="3" customFormat="1" ht="33" customHeight="1" thickBot="1" x14ac:dyDescent="0.25">
      <c r="A34" s="267" t="s">
        <v>27</v>
      </c>
      <c r="B34" s="268">
        <f>SUM(B35:B40)</f>
        <v>0</v>
      </c>
      <c r="C34" s="269">
        <f t="shared" ref="C34:G34" si="3">SUM(C35:C40)</f>
        <v>0</v>
      </c>
      <c r="D34" s="268">
        <f>SUM(D35:D40)</f>
        <v>0</v>
      </c>
      <c r="E34" s="269">
        <f t="shared" si="3"/>
        <v>0</v>
      </c>
      <c r="F34" s="268">
        <f t="shared" si="3"/>
        <v>0</v>
      </c>
      <c r="G34" s="269">
        <f t="shared" si="3"/>
        <v>0</v>
      </c>
    </row>
    <row r="35" spans="1:10" s="3" customFormat="1" ht="33" customHeight="1" x14ac:dyDescent="0.2">
      <c r="A35" s="71" t="s">
        <v>24</v>
      </c>
      <c r="B35" s="38"/>
      <c r="C35" s="39"/>
      <c r="D35" s="38"/>
      <c r="E35" s="39"/>
      <c r="F35" s="38"/>
      <c r="G35" s="39"/>
    </row>
    <row r="36" spans="1:10" s="3" customFormat="1" ht="33" customHeight="1" x14ac:dyDescent="0.2">
      <c r="A36" s="72" t="s">
        <v>34</v>
      </c>
      <c r="B36" s="33"/>
      <c r="C36" s="34"/>
      <c r="D36" s="33"/>
      <c r="E36" s="34"/>
      <c r="F36" s="33"/>
      <c r="G36" s="34"/>
    </row>
    <row r="37" spans="1:10" s="3" customFormat="1" ht="33" customHeight="1" x14ac:dyDescent="0.2">
      <c r="A37" s="136" t="s">
        <v>99</v>
      </c>
      <c r="B37" s="33"/>
      <c r="C37" s="34"/>
      <c r="D37" s="33"/>
      <c r="E37" s="34"/>
      <c r="F37" s="33"/>
      <c r="G37" s="34"/>
    </row>
    <row r="38" spans="1:10" s="3" customFormat="1" ht="40.5" customHeight="1" x14ac:dyDescent="0.2">
      <c r="A38" s="72" t="s">
        <v>25</v>
      </c>
      <c r="B38" s="33"/>
      <c r="C38" s="34"/>
      <c r="D38" s="33"/>
      <c r="E38" s="34"/>
      <c r="F38" s="33"/>
      <c r="G38" s="34"/>
    </row>
    <row r="39" spans="1:10" s="3" customFormat="1" ht="40.5" customHeight="1" x14ac:dyDescent="0.2">
      <c r="A39" s="128" t="s">
        <v>44</v>
      </c>
      <c r="B39" s="36"/>
      <c r="C39" s="37"/>
      <c r="D39" s="36"/>
      <c r="E39" s="37"/>
      <c r="F39" s="36"/>
      <c r="G39" s="37"/>
    </row>
    <row r="40" spans="1:10" s="3" customFormat="1" ht="33" customHeight="1" thickBot="1" x14ac:dyDescent="0.25">
      <c r="A40" s="73" t="s">
        <v>26</v>
      </c>
      <c r="B40" s="36"/>
      <c r="C40" s="37"/>
      <c r="D40" s="36"/>
      <c r="E40" s="37"/>
      <c r="F40" s="36"/>
      <c r="G40" s="37"/>
    </row>
    <row r="41" spans="1:10" s="3" customFormat="1" ht="39.75" customHeight="1" thickBot="1" x14ac:dyDescent="0.25">
      <c r="A41" s="267" t="s">
        <v>138</v>
      </c>
      <c r="B41" s="268">
        <f>SUM(B42:B44)</f>
        <v>0</v>
      </c>
      <c r="C41" s="269">
        <f>SUM(C42:C44)</f>
        <v>0</v>
      </c>
      <c r="D41" s="268">
        <f t="shared" ref="D41:G41" si="4">SUM(D42:D44)</f>
        <v>0</v>
      </c>
      <c r="E41" s="269">
        <f>SUM(E42:E44)</f>
        <v>0</v>
      </c>
      <c r="F41" s="268">
        <f t="shared" si="4"/>
        <v>0</v>
      </c>
      <c r="G41" s="269">
        <f t="shared" si="4"/>
        <v>0</v>
      </c>
    </row>
    <row r="42" spans="1:10" s="3" customFormat="1" ht="20.25" customHeight="1" x14ac:dyDescent="0.2">
      <c r="A42" s="21" t="s">
        <v>28</v>
      </c>
      <c r="B42" s="38"/>
      <c r="C42" s="39"/>
      <c r="D42" s="38"/>
      <c r="E42" s="39"/>
      <c r="F42" s="38"/>
      <c r="G42" s="39"/>
    </row>
    <row r="43" spans="1:10" s="3" customFormat="1" ht="18.75" customHeight="1" x14ac:dyDescent="0.2">
      <c r="A43" s="22" t="s">
        <v>36</v>
      </c>
      <c r="B43" s="33"/>
      <c r="C43" s="34"/>
      <c r="D43" s="33"/>
      <c r="E43" s="34"/>
      <c r="F43" s="33"/>
      <c r="G43" s="34"/>
    </row>
    <row r="44" spans="1:10" s="3" customFormat="1" ht="18.75" customHeight="1" thickBot="1" x14ac:dyDescent="0.25">
      <c r="A44" s="23" t="s">
        <v>29</v>
      </c>
      <c r="B44" s="40"/>
      <c r="C44" s="41"/>
      <c r="D44" s="40"/>
      <c r="E44" s="41"/>
      <c r="F44" s="40"/>
      <c r="G44" s="41"/>
    </row>
    <row r="45" spans="1:10" s="3" customFormat="1" ht="18.75" customHeight="1" x14ac:dyDescent="0.2">
      <c r="A45" s="6"/>
      <c r="B45" s="6"/>
      <c r="C45" s="7"/>
    </row>
    <row r="48" spans="1:10" ht="13.5" thickBot="1" x14ac:dyDescent="0.25">
      <c r="A48" s="25" t="s">
        <v>30</v>
      </c>
      <c r="B48" s="25" t="str">
        <f>IF(B19='služba 1'!C13,"OK","Chyba aktivita 1")</f>
        <v>OK</v>
      </c>
      <c r="C48" s="25" t="str">
        <f>IF(C19='služba 1'!D13,"OK","Chyba aktivita 1")</f>
        <v>OK</v>
      </c>
      <c r="D48" s="25" t="str">
        <f>IF(D19='služba 2'!C13,"OK","Chyba aktivita 2")</f>
        <v>OK</v>
      </c>
      <c r="E48" s="25" t="str">
        <f>IF(E19='služba 2'!D13,"OK","Chyba aktivita 2")</f>
        <v>OK</v>
      </c>
      <c r="F48" s="25" t="str">
        <f>IF(F19='služba 3'!C13,"OK","Chyba aktivita 3")</f>
        <v>OK</v>
      </c>
      <c r="G48" s="25" t="str">
        <f>IF(G19='služba 3'!D13,"OK","Chyba aktivita 3")</f>
        <v>OK</v>
      </c>
      <c r="I48" s="25"/>
      <c r="J48" s="25"/>
    </row>
    <row r="49" spans="1:10" ht="13.5" thickBot="1" x14ac:dyDescent="0.25">
      <c r="A49" s="139">
        <f>'služba 1'!C11</f>
        <v>0.9</v>
      </c>
      <c r="B49" s="79">
        <f>B19*'služba 1'!H13</f>
        <v>0</v>
      </c>
      <c r="C49" s="27">
        <f>IF((B19*'služba 1'!H13)&gt;C19,B19-C19,((B19*'služba 1'!H13)-C19)+(B19-C19))</f>
        <v>0</v>
      </c>
      <c r="D49" s="79">
        <f>D19*'služba 2'!H13</f>
        <v>0</v>
      </c>
      <c r="E49" s="27">
        <f>IF((D19*'služba 2'!H13)&gt;E19,D19-E19,((D19*'služba 2'!H13)-E19)+(D19-E19))</f>
        <v>0</v>
      </c>
      <c r="F49" s="79">
        <f>F19*'služba 3'!H13</f>
        <v>0</v>
      </c>
      <c r="G49" s="27">
        <f>IF((F19*'služba 3'!H13)&gt;G19,F19-G19,((F19*'služba 3'!H13)-G19)+(F19-G19))</f>
        <v>0</v>
      </c>
      <c r="I49" s="26"/>
      <c r="J49" s="32"/>
    </row>
    <row r="50" spans="1:10" x14ac:dyDescent="0.2">
      <c r="A50" s="28"/>
      <c r="B50" s="28"/>
      <c r="C50" s="29" t="str">
        <f>IF(C51&lt;0,"vratka prostředků","prostředky org.")</f>
        <v>prostředky org.</v>
      </c>
      <c r="D50" s="29"/>
      <c r="E50" s="29" t="str">
        <f>IF(E51&lt;0,"vratka prostředků","prostředky org.")</f>
        <v>prostředky org.</v>
      </c>
      <c r="F50" s="29"/>
      <c r="G50" s="29" t="str">
        <f>IF(G51&lt;0,"vratka prostředků","prostředky org.")</f>
        <v>prostředky org.</v>
      </c>
      <c r="I50" s="29"/>
      <c r="J50" s="29"/>
    </row>
    <row r="51" spans="1:10" ht="13.5" thickBot="1" x14ac:dyDescent="0.25">
      <c r="A51" s="29"/>
      <c r="B51" s="28"/>
      <c r="C51" s="26">
        <f>C19-C5</f>
        <v>0</v>
      </c>
      <c r="D51" s="29"/>
      <c r="E51" s="26">
        <f>E19-E5</f>
        <v>0</v>
      </c>
      <c r="F51" s="29"/>
      <c r="G51" s="26">
        <f>G19-G5</f>
        <v>0</v>
      </c>
      <c r="I51" s="30"/>
      <c r="J51" s="31"/>
    </row>
    <row r="52" spans="1:10" x14ac:dyDescent="0.2">
      <c r="A52" s="140" t="s">
        <v>35</v>
      </c>
      <c r="B52" s="141"/>
      <c r="C52" s="142">
        <f>C5*0.01</f>
        <v>0</v>
      </c>
      <c r="D52" s="141"/>
      <c r="E52" s="142">
        <f>E5*0.01</f>
        <v>0</v>
      </c>
      <c r="F52" s="141"/>
      <c r="G52" s="142">
        <f>G5*0.01</f>
        <v>0</v>
      </c>
      <c r="H52" s="195"/>
    </row>
    <row r="53" spans="1:10" x14ac:dyDescent="0.2">
      <c r="A53" s="175"/>
      <c r="B53" s="176"/>
      <c r="C53" s="191">
        <f>C31</f>
        <v>0</v>
      </c>
      <c r="D53" s="176"/>
      <c r="E53" s="191">
        <f>E31</f>
        <v>0</v>
      </c>
      <c r="F53" s="176"/>
      <c r="G53" s="191">
        <f>G31</f>
        <v>0</v>
      </c>
      <c r="H53" s="196"/>
    </row>
    <row r="54" spans="1:10" x14ac:dyDescent="0.2">
      <c r="A54" s="175"/>
      <c r="B54" s="176"/>
      <c r="C54" s="192" t="str">
        <f>IF(C53&gt;C52,"dopočet vratky prostředků","OK")</f>
        <v>OK</v>
      </c>
      <c r="D54" s="176"/>
      <c r="E54" s="192" t="str">
        <f>IF(E53&gt;E52,"dopočet vratky prostředků","OK")</f>
        <v>OK</v>
      </c>
      <c r="F54" s="176"/>
      <c r="G54" s="192" t="str">
        <f>IF(G53&gt;G52,"dopočet vratky prostředků","OK")</f>
        <v>OK</v>
      </c>
      <c r="H54" s="196"/>
    </row>
    <row r="55" spans="1:10" ht="13.5" thickBot="1" x14ac:dyDescent="0.25">
      <c r="A55" s="143"/>
      <c r="B55" s="144"/>
      <c r="C55" s="197">
        <f>C52-C53</f>
        <v>0</v>
      </c>
      <c r="D55" s="197"/>
      <c r="E55" s="197">
        <f>E52-E53</f>
        <v>0</v>
      </c>
      <c r="F55" s="197"/>
      <c r="G55" s="197">
        <f>G52-G53</f>
        <v>0</v>
      </c>
      <c r="H55" s="198"/>
    </row>
    <row r="56" spans="1:10" x14ac:dyDescent="0.2">
      <c r="A56" s="145" t="s">
        <v>136</v>
      </c>
      <c r="B56" s="141"/>
      <c r="C56" s="179">
        <f>C5*0.06</f>
        <v>0</v>
      </c>
      <c r="D56" s="180"/>
      <c r="E56" s="179">
        <f>E5*0.06</f>
        <v>0</v>
      </c>
      <c r="F56" s="180"/>
      <c r="G56" s="179">
        <f>G5*0.06</f>
        <v>0</v>
      </c>
      <c r="H56" s="195"/>
    </row>
    <row r="57" spans="1:10" x14ac:dyDescent="0.2">
      <c r="A57" s="175"/>
      <c r="B57" s="176"/>
      <c r="C57" s="194">
        <f>C38</f>
        <v>0</v>
      </c>
      <c r="D57" s="193"/>
      <c r="E57" s="194">
        <f>E38</f>
        <v>0</v>
      </c>
      <c r="F57" s="193"/>
      <c r="G57" s="194">
        <f>G38</f>
        <v>0</v>
      </c>
      <c r="H57" s="196"/>
    </row>
    <row r="58" spans="1:10" x14ac:dyDescent="0.2">
      <c r="A58" s="199"/>
      <c r="B58" s="176"/>
      <c r="C58" s="193" t="str">
        <f>IF(C57&gt;C56,"dopočet vratky prostředků","OK")</f>
        <v>OK</v>
      </c>
      <c r="D58" s="193"/>
      <c r="E58" s="193" t="str">
        <f>IF(E57&gt;E56,"dopočet vratky prostředků","OK")</f>
        <v>OK</v>
      </c>
      <c r="F58" s="193"/>
      <c r="G58" s="193" t="str">
        <f>IF(G57&gt;G56,"dopočet vratky prostředků","OK")</f>
        <v>OK</v>
      </c>
      <c r="H58" s="196"/>
    </row>
    <row r="59" spans="1:10" ht="13.5" thickBot="1" x14ac:dyDescent="0.25">
      <c r="A59" s="143"/>
      <c r="B59" s="144"/>
      <c r="C59" s="197">
        <f>C56-C57</f>
        <v>0</v>
      </c>
      <c r="D59" s="197"/>
      <c r="E59" s="197">
        <f>E56-E57</f>
        <v>0</v>
      </c>
      <c r="F59" s="197"/>
      <c r="G59" s="197">
        <f>G56-G57</f>
        <v>0</v>
      </c>
      <c r="H59" s="198"/>
    </row>
    <row r="60" spans="1:10" x14ac:dyDescent="0.2">
      <c r="A60" s="28"/>
      <c r="B60" s="28"/>
      <c r="C60" s="28"/>
      <c r="D60" s="28"/>
      <c r="E60" s="28"/>
      <c r="F60" s="28"/>
      <c r="G60" s="28"/>
    </row>
    <row r="61" spans="1:10" ht="76.5" x14ac:dyDescent="3.05">
      <c r="A61" s="190" t="s">
        <v>109</v>
      </c>
      <c r="C61" s="189" t="str">
        <f>IF(IF(AND(C55&lt;0,C59&lt;0),C55+C59,IF(AND(C55&gt;0,C59&lt;0),C59,IF(AND(C55&lt;0,C59&gt;0),C55))),IF(AND(C55&lt;0,C59&lt;0),C55+C59,IF(AND(C55&gt;0,C59&lt;0),C59,IF(AND(C55&lt;0,C59&gt;0),C55))),"ok")</f>
        <v>ok</v>
      </c>
      <c r="D61" s="189"/>
      <c r="E61" s="189" t="str">
        <f>IF(IF(AND(E55&lt;0,E59&lt;0),E55+E59,IF(AND(E55&gt;0,E59&lt;0),E59,IF(AND(E55&lt;0,E59&gt;0),E55))),IF(AND(E55&lt;0,E59&lt;0),E55+E59,IF(AND(E55&gt;0,E59&lt;0),E59,IF(AND(E55&lt;0,E59&gt;0),E55))),"ok")</f>
        <v>ok</v>
      </c>
      <c r="F61" s="189"/>
      <c r="G61" s="189" t="str">
        <f>IF(IF(AND(G55&lt;0,G59&lt;0),G55+G59,IF(AND(G55&gt;0,G59&lt;0),G59,IF(AND(G55&lt;0,G59&gt;0),G55))),IF(AND(G55&lt;0,G59&lt;0),G55+G59,IF(AND(G55&gt;0,G59&lt;0),G59,IF(AND(G55&lt;0,G59&gt;0),G55))),"ok")</f>
        <v>ok</v>
      </c>
    </row>
  </sheetData>
  <sheetProtection algorithmName="SHA-512" hashValue="4COrdr0hnHIjL3PMqJ0qNTmsdOeDoyrsH0x6cEmf0pLvA0rleeGxiIxBndKLpj90ZCNqqeXNfUKGnd/pMg8LBA==" saltValue="kWsM3ca5RqB35o75z2sLaQ==" spinCount="100000" sheet="1" objects="1" scenarios="1" formatCells="0" formatColumns="0" formatRows="0"/>
  <dataConsolidate/>
  <customSheetViews>
    <customSheetView guid="{B50BE765-4CB1-4679-A0D4-E497D21B2A30}" showPageBreaks="1" showGridLines="0" printArea="1" view="pageBreakPreview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1"/>
      <headerFooter alignWithMargins="0"/>
    </customSheetView>
    <customSheetView guid="{78C9D36F-0297-446B-A2FA-2A5F0C8FCD84}" showPageBreaks="1" showGridLines="0" printArea="1" view="pageBreakPreview" topLeftCell="A19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2"/>
      <headerFooter alignWithMargins="0"/>
    </customSheetView>
    <customSheetView guid="{21AC950D-DC3B-4902-990E-85327BAB389E}" showPageBreaks="1" showGridLines="0" printArea="1" view="pageBreakPreview" topLeftCell="A19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3"/>
      <headerFooter alignWithMargins="0"/>
    </customSheetView>
    <customSheetView guid="{0F0BE436-E5F8-447E-8554-FB945096D212}" showPageBreaks="1" showGridLines="0" printArea="1" view="pageBreakPreview" topLeftCell="A10">
      <selection activeCell="D7" sqref="D7:E7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78" fitToHeight="2" orientation="landscape" r:id="rId4"/>
      <headerFooter alignWithMargins="0"/>
    </customSheetView>
  </customSheetViews>
  <mergeCells count="18">
    <mergeCell ref="B17:C17"/>
    <mergeCell ref="D17:E17"/>
    <mergeCell ref="F17:G17"/>
    <mergeCell ref="A14:G14"/>
    <mergeCell ref="B13:C13"/>
    <mergeCell ref="D13:E13"/>
    <mergeCell ref="F13:G13"/>
    <mergeCell ref="B15:C16"/>
    <mergeCell ref="D15:E16"/>
    <mergeCell ref="F15:G16"/>
    <mergeCell ref="A1:G1"/>
    <mergeCell ref="B4:C4"/>
    <mergeCell ref="D4:E4"/>
    <mergeCell ref="F4:G4"/>
    <mergeCell ref="I2:N4"/>
    <mergeCell ref="B2:C3"/>
    <mergeCell ref="D2:E3"/>
    <mergeCell ref="F2:G3"/>
  </mergeCells>
  <conditionalFormatting sqref="C54:G54 C58:G58">
    <cfRule type="containsText" dxfId="81" priority="59" operator="containsText" text="dopočet vratky prostředků">
      <formula>NOT(ISERROR(SEARCH("dopočet vratky prostředků",C54)))</formula>
    </cfRule>
    <cfRule type="containsText" dxfId="80" priority="64" operator="containsText" text="OK">
      <formula>NOT(ISERROR(SEARCH("OK",C54)))</formula>
    </cfRule>
  </conditionalFormatting>
  <conditionalFormatting sqref="C55:G55 C59:G59">
    <cfRule type="cellIs" dxfId="79" priority="57" operator="greaterThan">
      <formula>0</formula>
    </cfRule>
    <cfRule type="cellIs" dxfId="78" priority="58" operator="lessThan">
      <formula>0</formula>
    </cfRule>
    <cfRule type="cellIs" dxfId="77" priority="62" operator="greaterThan">
      <formula>0</formula>
    </cfRule>
    <cfRule type="cellIs" dxfId="76" priority="63" operator="greaterThan">
      <formula>0</formula>
    </cfRule>
  </conditionalFormatting>
  <conditionalFormatting sqref="C59:G59 C55:G55">
    <cfRule type="cellIs" dxfId="75" priority="61" operator="lessThan">
      <formula>0</formula>
    </cfRule>
  </conditionalFormatting>
  <conditionalFormatting sqref="C58:G58">
    <cfRule type="containsText" dxfId="74" priority="60" operator="containsText" text="OK">
      <formula>NOT(ISERROR(SEARCH("OK",C58)))</formula>
    </cfRule>
  </conditionalFormatting>
  <conditionalFormatting sqref="C21">
    <cfRule type="cellIs" dxfId="73" priority="56" operator="greaterThan">
      <formula>$B$21</formula>
    </cfRule>
  </conditionalFormatting>
  <conditionalFormatting sqref="C22">
    <cfRule type="cellIs" dxfId="72" priority="55" operator="greaterThan">
      <formula>$B$22</formula>
    </cfRule>
  </conditionalFormatting>
  <conditionalFormatting sqref="C23">
    <cfRule type="cellIs" dxfId="71" priority="54" operator="greaterThan">
      <formula>$B$23</formula>
    </cfRule>
  </conditionalFormatting>
  <conditionalFormatting sqref="C24">
    <cfRule type="cellIs" dxfId="70" priority="53" operator="greaterThan">
      <formula>$B$24</formula>
    </cfRule>
  </conditionalFormatting>
  <conditionalFormatting sqref="C25">
    <cfRule type="cellIs" dxfId="69" priority="52" operator="greaterThan">
      <formula>$B$25</formula>
    </cfRule>
  </conditionalFormatting>
  <conditionalFormatting sqref="C26 C28:C30">
    <cfRule type="cellIs" dxfId="68" priority="51" operator="greaterThan">
      <formula>$B$26</formula>
    </cfRule>
  </conditionalFormatting>
  <conditionalFormatting sqref="C31:C32">
    <cfRule type="cellIs" dxfId="67" priority="50" operator="greaterThan">
      <formula>$B$31</formula>
    </cfRule>
  </conditionalFormatting>
  <conditionalFormatting sqref="C33">
    <cfRule type="cellIs" dxfId="66" priority="49" operator="greaterThan">
      <formula>$B$33</formula>
    </cfRule>
  </conditionalFormatting>
  <conditionalFormatting sqref="C35">
    <cfRule type="cellIs" dxfId="65" priority="48" operator="greaterThan">
      <formula>$B$35</formula>
    </cfRule>
  </conditionalFormatting>
  <conditionalFormatting sqref="C36">
    <cfRule type="cellIs" dxfId="64" priority="46" operator="greaterThan">
      <formula>$B$36</formula>
    </cfRule>
  </conditionalFormatting>
  <conditionalFormatting sqref="C37">
    <cfRule type="cellIs" dxfId="63" priority="45" operator="greaterThan">
      <formula>$B$37</formula>
    </cfRule>
  </conditionalFormatting>
  <conditionalFormatting sqref="C38">
    <cfRule type="cellIs" dxfId="62" priority="44" operator="greaterThan">
      <formula>$B$38</formula>
    </cfRule>
  </conditionalFormatting>
  <conditionalFormatting sqref="C39">
    <cfRule type="cellIs" dxfId="61" priority="43" operator="greaterThan">
      <formula>$B$39</formula>
    </cfRule>
  </conditionalFormatting>
  <conditionalFormatting sqref="C40">
    <cfRule type="cellIs" dxfId="60" priority="42" operator="greaterThan">
      <formula>$B$40</formula>
    </cfRule>
  </conditionalFormatting>
  <conditionalFormatting sqref="C42">
    <cfRule type="cellIs" dxfId="59" priority="41" operator="greaterThan">
      <formula>$B$42</formula>
    </cfRule>
  </conditionalFormatting>
  <conditionalFormatting sqref="C43">
    <cfRule type="cellIs" dxfId="58" priority="40" operator="greaterThan">
      <formula>$B$43</formula>
    </cfRule>
  </conditionalFormatting>
  <conditionalFormatting sqref="C44">
    <cfRule type="cellIs" dxfId="57" priority="39" operator="greaterThan">
      <formula>$B$44</formula>
    </cfRule>
  </conditionalFormatting>
  <conditionalFormatting sqref="E21">
    <cfRule type="cellIs" dxfId="56" priority="38" operator="greaterThan">
      <formula>$D$21</formula>
    </cfRule>
  </conditionalFormatting>
  <conditionalFormatting sqref="E22">
    <cfRule type="cellIs" dxfId="55" priority="37" operator="greaterThan">
      <formula>$D$22</formula>
    </cfRule>
  </conditionalFormatting>
  <conditionalFormatting sqref="E23">
    <cfRule type="cellIs" dxfId="54" priority="36" operator="greaterThan">
      <formula>$D$23</formula>
    </cfRule>
  </conditionalFormatting>
  <conditionalFormatting sqref="E24">
    <cfRule type="cellIs" dxfId="53" priority="35" operator="greaterThan">
      <formula>$D$24</formula>
    </cfRule>
  </conditionalFormatting>
  <conditionalFormatting sqref="E25">
    <cfRule type="cellIs" dxfId="52" priority="34" operator="greaterThan">
      <formula>$D$25</formula>
    </cfRule>
  </conditionalFormatting>
  <conditionalFormatting sqref="E26 E28:E30">
    <cfRule type="cellIs" dxfId="51" priority="33" operator="greaterThan">
      <formula>$D$26</formula>
    </cfRule>
  </conditionalFormatting>
  <conditionalFormatting sqref="E31:E32">
    <cfRule type="cellIs" dxfId="50" priority="32" operator="greaterThan">
      <formula>$D$31</formula>
    </cfRule>
  </conditionalFormatting>
  <conditionalFormatting sqref="E33">
    <cfRule type="cellIs" dxfId="49" priority="31" operator="greaterThan">
      <formula>$D$33</formula>
    </cfRule>
  </conditionalFormatting>
  <conditionalFormatting sqref="E35">
    <cfRule type="cellIs" dxfId="48" priority="30" operator="greaterThan">
      <formula>$D$35</formula>
    </cfRule>
  </conditionalFormatting>
  <conditionalFormatting sqref="E36">
    <cfRule type="cellIs" dxfId="47" priority="28" operator="greaterThan">
      <formula>$D$36</formula>
    </cfRule>
  </conditionalFormatting>
  <conditionalFormatting sqref="E37">
    <cfRule type="cellIs" dxfId="46" priority="27" operator="greaterThan">
      <formula>$D$37</formula>
    </cfRule>
  </conditionalFormatting>
  <conditionalFormatting sqref="E38">
    <cfRule type="cellIs" dxfId="45" priority="26" operator="greaterThan">
      <formula>$D$38</formula>
    </cfRule>
  </conditionalFormatting>
  <conditionalFormatting sqref="E39">
    <cfRule type="cellIs" dxfId="44" priority="25" operator="greaterThan">
      <formula>$D$39</formula>
    </cfRule>
  </conditionalFormatting>
  <conditionalFormatting sqref="E40">
    <cfRule type="cellIs" dxfId="43" priority="23" operator="greaterThan">
      <formula>$D$40</formula>
    </cfRule>
    <cfRule type="cellIs" dxfId="42" priority="24" operator="greaterThan">
      <formula>$D$40</formula>
    </cfRule>
  </conditionalFormatting>
  <conditionalFormatting sqref="E42">
    <cfRule type="cellIs" dxfId="41" priority="22" operator="greaterThan">
      <formula>$D$42</formula>
    </cfRule>
  </conditionalFormatting>
  <conditionalFormatting sqref="E43">
    <cfRule type="cellIs" dxfId="40" priority="21" operator="greaterThan">
      <formula>$D$43</formula>
    </cfRule>
  </conditionalFormatting>
  <conditionalFormatting sqref="E44">
    <cfRule type="cellIs" dxfId="39" priority="20" operator="greaterThan">
      <formula>$D$44</formula>
    </cfRule>
  </conditionalFormatting>
  <conditionalFormatting sqref="G21">
    <cfRule type="cellIs" dxfId="38" priority="19" operator="greaterThan">
      <formula>$F$21</formula>
    </cfRule>
  </conditionalFormatting>
  <conditionalFormatting sqref="G22">
    <cfRule type="cellIs" dxfId="37" priority="18" operator="greaterThan">
      <formula>$F$22</formula>
    </cfRule>
  </conditionalFormatting>
  <conditionalFormatting sqref="G23">
    <cfRule type="cellIs" dxfId="36" priority="17" operator="greaterThan">
      <formula>$F$23</formula>
    </cfRule>
  </conditionalFormatting>
  <conditionalFormatting sqref="G24">
    <cfRule type="cellIs" dxfId="35" priority="16" operator="greaterThan">
      <formula>$F$24</formula>
    </cfRule>
  </conditionalFormatting>
  <conditionalFormatting sqref="G25">
    <cfRule type="cellIs" dxfId="34" priority="15" operator="greaterThan">
      <formula>$F$25</formula>
    </cfRule>
  </conditionalFormatting>
  <conditionalFormatting sqref="G26 G28:G30">
    <cfRule type="cellIs" dxfId="33" priority="14" operator="greaterThan">
      <formula>$F$26</formula>
    </cfRule>
  </conditionalFormatting>
  <conditionalFormatting sqref="G31:G32">
    <cfRule type="cellIs" dxfId="32" priority="12" operator="greaterThan">
      <formula>$F$31</formula>
    </cfRule>
    <cfRule type="cellIs" dxfId="31" priority="13" operator="greaterThan">
      <formula>$F$31</formula>
    </cfRule>
  </conditionalFormatting>
  <conditionalFormatting sqref="G33">
    <cfRule type="cellIs" dxfId="30" priority="11" operator="greaterThan">
      <formula>$F$33</formula>
    </cfRule>
  </conditionalFormatting>
  <conditionalFormatting sqref="G35">
    <cfRule type="cellIs" dxfId="29" priority="10" operator="greaterThan">
      <formula>$F$35</formula>
    </cfRule>
  </conditionalFormatting>
  <conditionalFormatting sqref="G36">
    <cfRule type="cellIs" dxfId="28" priority="8" operator="greaterThan">
      <formula>$F$36</formula>
    </cfRule>
  </conditionalFormatting>
  <conditionalFormatting sqref="G37">
    <cfRule type="cellIs" dxfId="27" priority="7" operator="greaterThan">
      <formula>$F$37</formula>
    </cfRule>
  </conditionalFormatting>
  <conditionalFormatting sqref="G38">
    <cfRule type="cellIs" dxfId="26" priority="6" operator="greaterThan">
      <formula>$F$38</formula>
    </cfRule>
  </conditionalFormatting>
  <conditionalFormatting sqref="G39">
    <cfRule type="cellIs" dxfId="25" priority="5" operator="greaterThan">
      <formula>$F$39</formula>
    </cfRule>
  </conditionalFormatting>
  <conditionalFormatting sqref="G40">
    <cfRule type="cellIs" dxfId="24" priority="4" operator="greaterThan">
      <formula>$F$40</formula>
    </cfRule>
  </conditionalFormatting>
  <conditionalFormatting sqref="G42">
    <cfRule type="cellIs" dxfId="23" priority="3" operator="greaterThan">
      <formula>$F$42</formula>
    </cfRule>
  </conditionalFormatting>
  <conditionalFormatting sqref="G43">
    <cfRule type="cellIs" dxfId="22" priority="2" operator="greaterThan">
      <formula>$F$43</formula>
    </cfRule>
  </conditionalFormatting>
  <conditionalFormatting sqref="G44">
    <cfRule type="cellIs" dxfId="21" priority="1" operator="greaterThan">
      <formula>$F$44</formula>
    </cfRule>
  </conditionalFormatting>
  <dataValidations xWindow="399" yWindow="605" count="4">
    <dataValidation allowBlank="1" showInputMessage="1" showErrorMessage="1" promptTitle="*Spotřeba energií a vodné" prompt="Položka celkem za elektrickou energii, plyn, teplo, páru a vodné._x000a_Z prostředků dotace lze tuto položku čerpat pouze do výše 1% z celkové přidělené dotace na projekt/aktivitu. _x000a_ " sqref="C31:C32"/>
    <dataValidation allowBlank="1" showInputMessage="1" showErrorMessage="1" promptTitle="*Cestovné dle Čl. II odst. 4" prompt="Cestovné lze uplatnit pouze v rozsahu stanoveném u zaměstnavatele uvedeném v § 109 odst. 3 zákona č. 262/2006, Sb., zákoníku práce" sqref="C33"/>
    <dataValidation type="list" allowBlank="1" showInputMessage="1" showErrorMessage="1" sqref="A6:A11">
      <formula1>$J$6:$J$16</formula1>
    </dataValidation>
    <dataValidation allowBlank="1" showInputMessage="1" showErrorMessage="1" promptTitle="** Osobní náklady celkem " prompt="Položka celkem za osobní náklady (včetně sociálního a zdravotního pojištění)._x000a_Z prostředků dotace lze tuto položku čerpat pouze do výše 70 % z celkové přidělené dotace na projekt/aktivitu. " sqref="C42:C43"/>
  </dataValidations>
  <printOptions horizontalCentered="1" verticalCentered="1"/>
  <pageMargins left="0.23622047244094491" right="0.15748031496062992" top="0.11811023622047245" bottom="0.74803149606299213" header="0.31496062992125984" footer="0.31496062992125984"/>
  <pageSetup paperSize="9" scale="65" fitToHeight="2" orientation="portrait" r:id="rId5"/>
  <headerFooter alignWithMargins="0">
    <oddHeader>&amp;ROkruh 2</oddHeader>
  </headerFooter>
  <drawing r:id="rId6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61"/>
  <sheetViews>
    <sheetView showGridLines="0" tabSelected="1" view="pageBreakPreview" zoomScaleNormal="100" zoomScaleSheetLayoutView="100" workbookViewId="0">
      <selection activeCell="I18" sqref="I18"/>
    </sheetView>
  </sheetViews>
  <sheetFormatPr defaultRowHeight="12.75" x14ac:dyDescent="0.2"/>
  <cols>
    <col min="1" max="1" width="31.140625" style="1" customWidth="1"/>
    <col min="2" max="3" width="15.5703125" style="1" customWidth="1"/>
    <col min="4" max="4" width="4.85546875" style="1" customWidth="1"/>
    <col min="5" max="6" width="15.5703125" style="1" customWidth="1"/>
    <col min="7" max="7" width="4.85546875" style="1" customWidth="1"/>
    <col min="8" max="9" width="15.5703125" style="1" customWidth="1"/>
    <col min="10" max="10" width="4.85546875" style="1" customWidth="1"/>
    <col min="11" max="11" width="9.140625" style="1"/>
    <col min="12" max="12" width="9.140625" style="1" hidden="1" customWidth="1"/>
    <col min="13" max="15" width="9.140625" style="1"/>
    <col min="16" max="16" width="0" style="1" hidden="1" customWidth="1"/>
    <col min="17" max="16384" width="9.140625" style="1"/>
  </cols>
  <sheetData>
    <row r="1" spans="1:16" s="3" customFormat="1" ht="15" customHeight="1" x14ac:dyDescent="0.2">
      <c r="A1" s="487" t="s">
        <v>141</v>
      </c>
      <c r="B1" s="487"/>
      <c r="C1" s="487"/>
      <c r="D1" s="487"/>
      <c r="E1" s="487"/>
      <c r="F1" s="487"/>
      <c r="G1" s="487"/>
      <c r="H1" s="487"/>
      <c r="I1" s="210"/>
      <c r="K1" s="241"/>
    </row>
    <row r="2" spans="1:16" s="3" customFormat="1" ht="15" customHeight="1" x14ac:dyDescent="0.2">
      <c r="A2" s="210"/>
      <c r="B2" s="491">
        <f>'služba 1'!A13</f>
        <v>0</v>
      </c>
      <c r="C2" s="491"/>
      <c r="D2" s="218"/>
      <c r="E2" s="491">
        <f>'služba 2'!A13</f>
        <v>0</v>
      </c>
      <c r="F2" s="491"/>
      <c r="G2" s="218"/>
      <c r="H2" s="491">
        <f>'služba 3'!A13</f>
        <v>0</v>
      </c>
      <c r="I2" s="491"/>
      <c r="J2" s="78"/>
      <c r="K2" s="490"/>
      <c r="L2" s="490"/>
      <c r="M2" s="490"/>
      <c r="N2" s="490"/>
      <c r="O2" s="490"/>
      <c r="P2" s="490"/>
    </row>
    <row r="3" spans="1:16" s="3" customFormat="1" ht="15" customHeight="1" x14ac:dyDescent="0.2">
      <c r="A3" s="210"/>
      <c r="B3" s="492"/>
      <c r="C3" s="492"/>
      <c r="D3" s="219"/>
      <c r="E3" s="492"/>
      <c r="F3" s="492"/>
      <c r="G3" s="219"/>
      <c r="H3" s="492"/>
      <c r="I3" s="492"/>
      <c r="K3" s="490"/>
      <c r="L3" s="490"/>
      <c r="M3" s="490"/>
      <c r="N3" s="490"/>
      <c r="O3" s="490"/>
      <c r="P3" s="490"/>
    </row>
    <row r="4" spans="1:16" s="3" customFormat="1" ht="18.75" customHeight="1" x14ac:dyDescent="0.2">
      <c r="A4" s="262" t="s">
        <v>19</v>
      </c>
      <c r="B4" s="280" t="s">
        <v>118</v>
      </c>
      <c r="C4" s="263" t="s">
        <v>117</v>
      </c>
      <c r="D4" s="263"/>
      <c r="E4" s="263" t="s">
        <v>118</v>
      </c>
      <c r="F4" s="263" t="s">
        <v>117</v>
      </c>
      <c r="G4" s="263"/>
      <c r="H4" s="263" t="s">
        <v>119</v>
      </c>
      <c r="I4" s="263" t="s">
        <v>117</v>
      </c>
      <c r="J4" s="263"/>
      <c r="K4" s="490"/>
      <c r="L4" s="490"/>
      <c r="M4" s="490"/>
      <c r="N4" s="490"/>
      <c r="O4" s="490"/>
      <c r="P4" s="490"/>
    </row>
    <row r="5" spans="1:16" s="3" customFormat="1" ht="20.100000000000001" customHeight="1" x14ac:dyDescent="0.2">
      <c r="A5" s="137" t="s">
        <v>11</v>
      </c>
      <c r="B5" s="220">
        <f>'služba 1'!D13</f>
        <v>0</v>
      </c>
      <c r="C5" s="284">
        <f>B5</f>
        <v>0</v>
      </c>
      <c r="D5" s="284"/>
      <c r="E5" s="49">
        <f>'služba 2'!D13</f>
        <v>0</v>
      </c>
      <c r="F5" s="289">
        <f>E5</f>
        <v>0</v>
      </c>
      <c r="G5" s="289"/>
      <c r="H5" s="49">
        <f>'služba 3'!D13</f>
        <v>0</v>
      </c>
      <c r="I5" s="289">
        <f>H5</f>
        <v>0</v>
      </c>
      <c r="J5" s="289"/>
      <c r="K5" s="168"/>
      <c r="L5" s="168" t="s">
        <v>102</v>
      </c>
    </row>
    <row r="6" spans="1:16" s="3" customFormat="1" ht="20.100000000000001" customHeight="1" x14ac:dyDescent="0.2">
      <c r="A6" s="281" t="str">
        <f>souhrn!A6</f>
        <v>-</v>
      </c>
      <c r="B6" s="221">
        <v>0</v>
      </c>
      <c r="C6" s="285">
        <f>souhrn!C6</f>
        <v>0</v>
      </c>
      <c r="D6" s="285"/>
      <c r="E6" s="171">
        <v>0</v>
      </c>
      <c r="F6" s="285">
        <f>souhrn!E6</f>
        <v>0</v>
      </c>
      <c r="G6" s="285"/>
      <c r="H6" s="171">
        <v>0</v>
      </c>
      <c r="I6" s="285">
        <f>souhrn!G6</f>
        <v>0</v>
      </c>
      <c r="J6" s="285"/>
      <c r="K6" s="132"/>
      <c r="L6" s="132" t="s">
        <v>88</v>
      </c>
      <c r="P6" s="240" t="s">
        <v>121</v>
      </c>
    </row>
    <row r="7" spans="1:16" s="3" customFormat="1" ht="20.100000000000001" customHeight="1" x14ac:dyDescent="0.2">
      <c r="A7" s="281" t="str">
        <f>souhrn!A7</f>
        <v>-</v>
      </c>
      <c r="B7" s="221">
        <v>0</v>
      </c>
      <c r="C7" s="285">
        <f>souhrn!C7</f>
        <v>0</v>
      </c>
      <c r="D7" s="285"/>
      <c r="E7" s="171">
        <v>0</v>
      </c>
      <c r="F7" s="285">
        <f>souhrn!E7</f>
        <v>0</v>
      </c>
      <c r="G7" s="285"/>
      <c r="H7" s="171">
        <v>0</v>
      </c>
      <c r="I7" s="285">
        <f>souhrn!G7</f>
        <v>0</v>
      </c>
      <c r="J7" s="285"/>
      <c r="K7" s="132"/>
      <c r="L7" s="132" t="s">
        <v>89</v>
      </c>
      <c r="P7" s="240" t="s">
        <v>122</v>
      </c>
    </row>
    <row r="8" spans="1:16" s="3" customFormat="1" ht="20.100000000000001" customHeight="1" x14ac:dyDescent="0.2">
      <c r="A8" s="281" t="str">
        <f>souhrn!A8</f>
        <v>-</v>
      </c>
      <c r="B8" s="221">
        <v>0</v>
      </c>
      <c r="C8" s="285">
        <f>souhrn!C8</f>
        <v>0</v>
      </c>
      <c r="D8" s="285"/>
      <c r="E8" s="171">
        <v>0</v>
      </c>
      <c r="F8" s="285">
        <f>souhrn!E8</f>
        <v>0</v>
      </c>
      <c r="G8" s="285"/>
      <c r="H8" s="171">
        <v>0</v>
      </c>
      <c r="I8" s="285">
        <f>souhrn!G8</f>
        <v>0</v>
      </c>
      <c r="J8" s="285"/>
      <c r="K8" s="132"/>
      <c r="L8" s="132" t="s">
        <v>98</v>
      </c>
    </row>
    <row r="9" spans="1:16" s="3" customFormat="1" ht="20.100000000000001" customHeight="1" x14ac:dyDescent="0.2">
      <c r="A9" s="281" t="str">
        <f>souhrn!A9</f>
        <v>-</v>
      </c>
      <c r="B9" s="221">
        <v>0</v>
      </c>
      <c r="C9" s="285">
        <f>souhrn!C9</f>
        <v>0</v>
      </c>
      <c r="D9" s="285"/>
      <c r="E9" s="171">
        <v>0</v>
      </c>
      <c r="F9" s="285">
        <f>souhrn!E9</f>
        <v>0</v>
      </c>
      <c r="G9" s="285"/>
      <c r="H9" s="171">
        <v>0</v>
      </c>
      <c r="I9" s="285">
        <f>souhrn!G9</f>
        <v>0</v>
      </c>
      <c r="J9" s="285"/>
      <c r="K9" s="132"/>
      <c r="L9" s="132" t="s">
        <v>90</v>
      </c>
    </row>
    <row r="10" spans="1:16" s="3" customFormat="1" ht="20.100000000000001" customHeight="1" x14ac:dyDescent="0.2">
      <c r="A10" s="281" t="str">
        <f>souhrn!A10</f>
        <v>-</v>
      </c>
      <c r="B10" s="221">
        <v>0</v>
      </c>
      <c r="C10" s="285">
        <f>souhrn!C10</f>
        <v>0</v>
      </c>
      <c r="D10" s="285"/>
      <c r="E10" s="171">
        <v>0</v>
      </c>
      <c r="F10" s="285">
        <f>souhrn!E10</f>
        <v>0</v>
      </c>
      <c r="G10" s="285"/>
      <c r="H10" s="171">
        <v>0</v>
      </c>
      <c r="I10" s="285">
        <f>souhrn!G10</f>
        <v>0</v>
      </c>
      <c r="J10" s="285"/>
      <c r="K10" s="132"/>
      <c r="L10" s="132" t="s">
        <v>91</v>
      </c>
    </row>
    <row r="11" spans="1:16" s="3" customFormat="1" ht="20.100000000000001" customHeight="1" x14ac:dyDescent="0.2">
      <c r="A11" s="282" t="str">
        <f>souhrn!A11</f>
        <v>-</v>
      </c>
      <c r="B11" s="222">
        <v>0</v>
      </c>
      <c r="C11" s="286">
        <f>souhrn!C11</f>
        <v>0</v>
      </c>
      <c r="D11" s="286"/>
      <c r="E11" s="172">
        <v>0</v>
      </c>
      <c r="F11" s="286">
        <f>souhrn!E11</f>
        <v>0</v>
      </c>
      <c r="G11" s="286"/>
      <c r="H11" s="172">
        <v>0</v>
      </c>
      <c r="I11" s="286">
        <f>souhrn!G11</f>
        <v>0</v>
      </c>
      <c r="J11" s="286"/>
      <c r="K11" s="132"/>
      <c r="L11" s="132" t="s">
        <v>92</v>
      </c>
    </row>
    <row r="12" spans="1:16" s="3" customFormat="1" ht="18.75" customHeight="1" x14ac:dyDescent="0.2">
      <c r="A12" s="283" t="s">
        <v>1</v>
      </c>
      <c r="B12" s="223">
        <f t="shared" ref="B12:I12" si="0">SUM(B5:B11)</f>
        <v>0</v>
      </c>
      <c r="C12" s="287">
        <f t="shared" si="0"/>
        <v>0</v>
      </c>
      <c r="D12" s="288"/>
      <c r="E12" s="17">
        <f t="shared" si="0"/>
        <v>0</v>
      </c>
      <c r="F12" s="290">
        <f t="shared" si="0"/>
        <v>0</v>
      </c>
      <c r="G12" s="290"/>
      <c r="H12" s="15">
        <f t="shared" si="0"/>
        <v>0</v>
      </c>
      <c r="I12" s="288">
        <f t="shared" si="0"/>
        <v>0</v>
      </c>
      <c r="J12" s="290"/>
      <c r="K12" s="132"/>
      <c r="L12" s="132" t="s">
        <v>93</v>
      </c>
    </row>
    <row r="13" spans="1:16" s="3" customFormat="1" ht="28.5" customHeight="1" x14ac:dyDescent="0.2">
      <c r="A13" s="135" t="s">
        <v>96</v>
      </c>
      <c r="B13" s="236"/>
      <c r="C13" s="236"/>
      <c r="D13" s="236"/>
      <c r="E13" s="236"/>
      <c r="F13" s="236"/>
      <c r="G13" s="236"/>
      <c r="H13" s="236"/>
      <c r="I13" s="239"/>
      <c r="K13" s="132"/>
      <c r="L13" s="132" t="s">
        <v>94</v>
      </c>
    </row>
    <row r="14" spans="1:16" ht="15" customHeight="1" x14ac:dyDescent="0.25">
      <c r="A14" s="496" t="s">
        <v>142</v>
      </c>
      <c r="B14" s="496"/>
      <c r="C14" s="496"/>
      <c r="D14" s="496"/>
      <c r="E14" s="496"/>
      <c r="F14" s="496"/>
      <c r="G14" s="496"/>
      <c r="H14" s="496"/>
      <c r="I14" s="209"/>
      <c r="K14" s="134"/>
      <c r="L14" s="134" t="s">
        <v>95</v>
      </c>
    </row>
    <row r="15" spans="1:16" ht="15" customHeight="1" x14ac:dyDescent="0.25">
      <c r="A15" s="209"/>
      <c r="B15" s="491">
        <f>'služba 1'!A13</f>
        <v>0</v>
      </c>
      <c r="C15" s="491"/>
      <c r="D15" s="218"/>
      <c r="E15" s="491">
        <f>'služba 2'!A13</f>
        <v>0</v>
      </c>
      <c r="F15" s="491"/>
      <c r="G15" s="218"/>
      <c r="H15" s="491">
        <f>'služba 3'!A13</f>
        <v>0</v>
      </c>
      <c r="I15" s="491"/>
      <c r="K15" s="134"/>
      <c r="L15" s="134" t="s">
        <v>97</v>
      </c>
    </row>
    <row r="16" spans="1:16" ht="15.75" customHeight="1" thickBot="1" x14ac:dyDescent="0.25">
      <c r="A16" s="20"/>
      <c r="B16" s="491"/>
      <c r="C16" s="491"/>
      <c r="D16" s="218"/>
      <c r="E16" s="491"/>
      <c r="F16" s="491"/>
      <c r="G16" s="218"/>
      <c r="H16" s="491"/>
      <c r="I16" s="491"/>
      <c r="K16" s="133"/>
      <c r="L16" s="133" t="s">
        <v>38</v>
      </c>
    </row>
    <row r="17" spans="1:10" ht="18.75" customHeight="1" thickBot="1" x14ac:dyDescent="0.25">
      <c r="A17" s="499"/>
      <c r="B17" s="500"/>
      <c r="C17" s="500"/>
      <c r="D17" s="500"/>
      <c r="E17" s="500"/>
      <c r="F17" s="500"/>
      <c r="G17" s="500"/>
      <c r="H17" s="500"/>
      <c r="I17" s="500"/>
      <c r="J17" s="501"/>
    </row>
    <row r="18" spans="1:10" ht="38.25" customHeight="1" thickBot="1" x14ac:dyDescent="0.25">
      <c r="A18" s="44" t="s">
        <v>10</v>
      </c>
      <c r="B18" s="453" t="s">
        <v>241</v>
      </c>
      <c r="C18" s="229" t="s">
        <v>120</v>
      </c>
      <c r="D18" s="229"/>
      <c r="E18" s="453" t="s">
        <v>241</v>
      </c>
      <c r="F18" s="229" t="s">
        <v>120</v>
      </c>
      <c r="G18" s="229"/>
      <c r="H18" s="453" t="s">
        <v>242</v>
      </c>
      <c r="I18" s="229" t="s">
        <v>120</v>
      </c>
      <c r="J18" s="229"/>
    </row>
    <row r="19" spans="1:10" s="3" customFormat="1" ht="18.75" customHeight="1" thickBot="1" x14ac:dyDescent="0.25">
      <c r="A19" s="264" t="s">
        <v>20</v>
      </c>
      <c r="B19" s="292">
        <f>B20+B27+B31+B33+B34+B41</f>
        <v>0</v>
      </c>
      <c r="C19" s="292">
        <f>C20+C31+C33+C34+C41+C27</f>
        <v>0</v>
      </c>
      <c r="D19" s="292"/>
      <c r="E19" s="292">
        <f>E20+E31+E33+E34+E41+E27</f>
        <v>0</v>
      </c>
      <c r="F19" s="292">
        <f>F20+F31+F33+F34+F41+F27</f>
        <v>0</v>
      </c>
      <c r="G19" s="292"/>
      <c r="H19" s="292">
        <f>H20+H31+H33+H34+H41+H27</f>
        <v>0</v>
      </c>
      <c r="I19" s="292">
        <f>I20+I31+I33+I34+I41+I27</f>
        <v>0</v>
      </c>
      <c r="J19" s="292"/>
    </row>
    <row r="20" spans="1:10" s="3" customFormat="1" ht="38.25" customHeight="1" thickBot="1" x14ac:dyDescent="0.25">
      <c r="A20" s="267" t="s">
        <v>23</v>
      </c>
      <c r="B20" s="291">
        <f>SUM(B21:B26)</f>
        <v>0</v>
      </c>
      <c r="C20" s="291">
        <f>SUM(C21:C26)</f>
        <v>0</v>
      </c>
      <c r="D20" s="291"/>
      <c r="E20" s="291">
        <f>SUM(E21:E26)</f>
        <v>0</v>
      </c>
      <c r="F20" s="291">
        <f>SUM(F21:F26)</f>
        <v>0</v>
      </c>
      <c r="G20" s="293"/>
      <c r="H20" s="293">
        <f>SUM(H21:H26)</f>
        <v>0</v>
      </c>
      <c r="I20" s="293">
        <f>SUM(I21:I26)</f>
        <v>0</v>
      </c>
      <c r="J20" s="293"/>
    </row>
    <row r="21" spans="1:10" s="3" customFormat="1" ht="30" customHeight="1" x14ac:dyDescent="0.2">
      <c r="A21" s="130" t="s">
        <v>42</v>
      </c>
      <c r="B21" s="230"/>
      <c r="C21" s="294">
        <f>souhrn!C21</f>
        <v>0</v>
      </c>
      <c r="D21" s="295" t="str">
        <f>IF(C21&gt;B21,CHAR(81),IF(C21&lt;B21,CHAR(82),CHAR(82)))</f>
        <v>R</v>
      </c>
      <c r="E21" s="230"/>
      <c r="F21" s="300">
        <f>souhrn!E21</f>
        <v>0</v>
      </c>
      <c r="G21" s="295" t="str">
        <f>IF(F21&gt;E21,CHAR(81),IF(F21&lt;E21,CHAR(82),CHAR(82)))</f>
        <v>R</v>
      </c>
      <c r="H21" s="224"/>
      <c r="I21" s="294">
        <f>souhrn!G21</f>
        <v>0</v>
      </c>
      <c r="J21" s="295" t="str">
        <f>IF(I21&gt;H21,CHAR(81),IF(I21&lt;H21,CHAR(82),CHAR(82)))</f>
        <v>R</v>
      </c>
    </row>
    <row r="22" spans="1:10" s="3" customFormat="1" ht="30" customHeight="1" x14ac:dyDescent="0.2">
      <c r="A22" s="130" t="s">
        <v>144</v>
      </c>
      <c r="B22" s="230"/>
      <c r="C22" s="294">
        <f>souhrn!C22</f>
        <v>0</v>
      </c>
      <c r="D22" s="295" t="str">
        <f>IF(C22&gt;B22,CHAR(81),IF(C22&lt;B22,CHAR(82),CHAR(82)))</f>
        <v>R</v>
      </c>
      <c r="E22" s="230"/>
      <c r="F22" s="300">
        <f>souhrn!E22</f>
        <v>0</v>
      </c>
      <c r="G22" s="295" t="str">
        <f>IF(F22&gt;E22,CHAR(81),IF(F22&lt;E22,CHAR(82),CHAR(82)))</f>
        <v>R</v>
      </c>
      <c r="H22" s="224"/>
      <c r="I22" s="294">
        <f>souhrn!G22</f>
        <v>0</v>
      </c>
      <c r="J22" s="295" t="str">
        <f>IF(I22&gt;H22,CHAR(81),IF(I22&lt;H22,CHAR(82),CHAR(82)))</f>
        <v>R</v>
      </c>
    </row>
    <row r="23" spans="1:10" s="3" customFormat="1" ht="30" customHeight="1" x14ac:dyDescent="0.2">
      <c r="A23" s="131" t="s">
        <v>21</v>
      </c>
      <c r="B23" s="232"/>
      <c r="C23" s="294">
        <f>souhrn!C23</f>
        <v>0</v>
      </c>
      <c r="D23" s="295" t="str">
        <f t="shared" ref="D23:D44" si="1">IF(C23&gt;B23,CHAR(81),IF(C23&lt;B23,CHAR(82),CHAR(82)))</f>
        <v>R</v>
      </c>
      <c r="E23" s="231"/>
      <c r="F23" s="300">
        <f>souhrn!E23</f>
        <v>0</v>
      </c>
      <c r="G23" s="295" t="str">
        <f t="shared" ref="G23:G44" si="2">IF(F23&gt;E23,CHAR(81),IF(F23&lt;E23,CHAR(82),CHAR(82)))</f>
        <v>R</v>
      </c>
      <c r="H23" s="225"/>
      <c r="I23" s="294">
        <f>souhrn!G23</f>
        <v>0</v>
      </c>
      <c r="J23" s="295" t="str">
        <f t="shared" ref="J23:J44" si="3">IF(I23&gt;H23,CHAR(81),IF(I23&lt;H23,CHAR(82),CHAR(82)))</f>
        <v>R</v>
      </c>
    </row>
    <row r="24" spans="1:10" s="3" customFormat="1" ht="30" customHeight="1" x14ac:dyDescent="0.2">
      <c r="A24" s="131" t="s">
        <v>87</v>
      </c>
      <c r="B24" s="232"/>
      <c r="C24" s="294">
        <f>souhrn!C24</f>
        <v>0</v>
      </c>
      <c r="D24" s="295" t="str">
        <f t="shared" si="1"/>
        <v>R</v>
      </c>
      <c r="E24" s="231"/>
      <c r="F24" s="300">
        <f>souhrn!E24</f>
        <v>0</v>
      </c>
      <c r="G24" s="295" t="str">
        <f t="shared" si="2"/>
        <v>R</v>
      </c>
      <c r="H24" s="225"/>
      <c r="I24" s="294">
        <f>souhrn!G24</f>
        <v>0</v>
      </c>
      <c r="J24" s="295" t="str">
        <f t="shared" si="3"/>
        <v>R</v>
      </c>
    </row>
    <row r="25" spans="1:10" s="3" customFormat="1" ht="30" customHeight="1" x14ac:dyDescent="0.2">
      <c r="A25" s="72" t="s">
        <v>22</v>
      </c>
      <c r="B25" s="231"/>
      <c r="C25" s="294">
        <f>souhrn!C25</f>
        <v>0</v>
      </c>
      <c r="D25" s="295" t="str">
        <f t="shared" si="1"/>
        <v>R</v>
      </c>
      <c r="E25" s="231"/>
      <c r="F25" s="300">
        <f>souhrn!E25</f>
        <v>0</v>
      </c>
      <c r="G25" s="295" t="str">
        <f t="shared" si="2"/>
        <v>R</v>
      </c>
      <c r="H25" s="225"/>
      <c r="I25" s="294">
        <f>souhrn!G25</f>
        <v>0</v>
      </c>
      <c r="J25" s="295" t="str">
        <f t="shared" si="3"/>
        <v>R</v>
      </c>
    </row>
    <row r="26" spans="1:10" s="3" customFormat="1" ht="30" customHeight="1" thickBot="1" x14ac:dyDescent="0.25">
      <c r="A26" s="128" t="s">
        <v>43</v>
      </c>
      <c r="B26" s="233"/>
      <c r="C26" s="296">
        <f>souhrn!C26</f>
        <v>0</v>
      </c>
      <c r="D26" s="297" t="str">
        <f t="shared" si="1"/>
        <v>R</v>
      </c>
      <c r="E26" s="233"/>
      <c r="F26" s="301">
        <f>souhrn!E26</f>
        <v>0</v>
      </c>
      <c r="G26" s="297" t="str">
        <f t="shared" si="2"/>
        <v>R</v>
      </c>
      <c r="H26" s="226"/>
      <c r="I26" s="296">
        <f>souhrn!G26</f>
        <v>0</v>
      </c>
      <c r="J26" s="297" t="str">
        <f t="shared" si="3"/>
        <v>R</v>
      </c>
    </row>
    <row r="27" spans="1:10" s="3" customFormat="1" ht="30" customHeight="1" thickBot="1" x14ac:dyDescent="0.25">
      <c r="A27" s="270" t="s">
        <v>145</v>
      </c>
      <c r="B27" s="317">
        <f>SUM(B28:B30)</f>
        <v>0</v>
      </c>
      <c r="C27" s="298">
        <f>SUM(C28:C30)</f>
        <v>0</v>
      </c>
      <c r="D27" s="318" t="str">
        <f t="shared" ref="D27:D30" si="4">IF(C27&gt;B27,CHAR(81),IF(C27&lt;B27,CHAR(82),CHAR(82)))</f>
        <v>R</v>
      </c>
      <c r="E27" s="317">
        <f>SUM(E28:E30)</f>
        <v>0</v>
      </c>
      <c r="F27" s="302">
        <f>SUM(F28:F30)</f>
        <v>0</v>
      </c>
      <c r="G27" s="318" t="str">
        <f t="shared" ref="G27:G30" si="5">IF(F27&gt;E27,CHAR(81),IF(F27&lt;E27,CHAR(82),CHAR(82)))</f>
        <v>R</v>
      </c>
      <c r="H27" s="319">
        <f>SUM(H28:H30)</f>
        <v>0</v>
      </c>
      <c r="I27" s="298">
        <f>SUM(I28:I30)</f>
        <v>0</v>
      </c>
      <c r="J27" s="318" t="str">
        <f t="shared" ref="J27:J30" si="6">IF(I27&gt;H27,CHAR(81),IF(I27&lt;H27,CHAR(82),CHAR(82)))</f>
        <v>R</v>
      </c>
    </row>
    <row r="28" spans="1:10" s="3" customFormat="1" ht="30" customHeight="1" x14ac:dyDescent="0.2">
      <c r="A28" s="321" t="s">
        <v>139</v>
      </c>
      <c r="B28" s="320"/>
      <c r="C28" s="308">
        <f>souhrn!C28</f>
        <v>0</v>
      </c>
      <c r="D28" s="309" t="str">
        <f t="shared" si="4"/>
        <v>R</v>
      </c>
      <c r="E28" s="307"/>
      <c r="F28" s="310">
        <f>souhrn!E28</f>
        <v>0</v>
      </c>
      <c r="G28" s="309" t="str">
        <f t="shared" si="5"/>
        <v>R</v>
      </c>
      <c r="H28" s="311"/>
      <c r="I28" s="308">
        <f>souhrn!G28</f>
        <v>0</v>
      </c>
      <c r="J28" s="309" t="str">
        <f t="shared" si="6"/>
        <v>R</v>
      </c>
    </row>
    <row r="29" spans="1:10" s="3" customFormat="1" ht="30" customHeight="1" x14ac:dyDescent="0.2">
      <c r="A29" s="322" t="s">
        <v>139</v>
      </c>
      <c r="B29" s="312"/>
      <c r="C29" s="313">
        <f>souhrn!C29</f>
        <v>0</v>
      </c>
      <c r="D29" s="314" t="str">
        <f t="shared" si="4"/>
        <v>R</v>
      </c>
      <c r="E29" s="312"/>
      <c r="F29" s="315">
        <f>souhrn!E29</f>
        <v>0</v>
      </c>
      <c r="G29" s="314" t="str">
        <f t="shared" si="5"/>
        <v>R</v>
      </c>
      <c r="H29" s="316"/>
      <c r="I29" s="313">
        <f>souhrn!G29</f>
        <v>0</v>
      </c>
      <c r="J29" s="295" t="str">
        <f t="shared" si="6"/>
        <v>R</v>
      </c>
    </row>
    <row r="30" spans="1:10" s="3" customFormat="1" ht="30" customHeight="1" thickBot="1" x14ac:dyDescent="0.25">
      <c r="A30" s="323" t="s">
        <v>139</v>
      </c>
      <c r="B30" s="305"/>
      <c r="C30" s="296">
        <f>souhrn!C30</f>
        <v>0</v>
      </c>
      <c r="D30" s="297" t="str">
        <f t="shared" si="4"/>
        <v>R</v>
      </c>
      <c r="E30" s="305"/>
      <c r="F30" s="301">
        <f>souhrn!E30</f>
        <v>0</v>
      </c>
      <c r="G30" s="297" t="str">
        <f t="shared" si="5"/>
        <v>R</v>
      </c>
      <c r="H30" s="306"/>
      <c r="I30" s="296">
        <f>souhrn!G30</f>
        <v>0</v>
      </c>
      <c r="J30" s="297" t="str">
        <f t="shared" si="6"/>
        <v>R</v>
      </c>
    </row>
    <row r="31" spans="1:10" s="3" customFormat="1" ht="41.25" customHeight="1" thickBot="1" x14ac:dyDescent="0.25">
      <c r="A31" s="244" t="s">
        <v>100</v>
      </c>
      <c r="B31" s="242"/>
      <c r="C31" s="298">
        <f>souhrn!C31</f>
        <v>0</v>
      </c>
      <c r="D31" s="299" t="str">
        <f>IF(C31&gt;B31,CHAR(81),IF(C31&lt;B31,CHAR(82),CHAR(82)))</f>
        <v>R</v>
      </c>
      <c r="E31" s="242"/>
      <c r="F31" s="302">
        <f>souhrn!E31</f>
        <v>0</v>
      </c>
      <c r="G31" s="299" t="str">
        <f t="shared" si="2"/>
        <v>R</v>
      </c>
      <c r="H31" s="243"/>
      <c r="I31" s="298">
        <f>souhrn!G31</f>
        <v>0</v>
      </c>
      <c r="J31" s="299" t="str">
        <f>IF(I31&gt;H31,CHAR(81),IF(I31&lt;H31,CHAR(82),CHAR(82)))</f>
        <v>R</v>
      </c>
    </row>
    <row r="32" spans="1:10" s="3" customFormat="1" ht="41.25" customHeight="1" thickBot="1" x14ac:dyDescent="0.25">
      <c r="A32" s="244" t="s">
        <v>159</v>
      </c>
      <c r="B32" s="242"/>
      <c r="C32" s="298">
        <f>souhrn!C32</f>
        <v>0</v>
      </c>
      <c r="D32" s="299" t="str">
        <f>IF(C32&gt;B32,CHAR(81),IF(C32&lt;B32,CHAR(82),CHAR(82)))</f>
        <v>R</v>
      </c>
      <c r="E32" s="242"/>
      <c r="F32" s="302">
        <f>souhrn!E32</f>
        <v>0</v>
      </c>
      <c r="G32" s="299" t="str">
        <f t="shared" si="2"/>
        <v>R</v>
      </c>
      <c r="H32" s="243"/>
      <c r="I32" s="298">
        <f>souhrn!G32</f>
        <v>0</v>
      </c>
      <c r="J32" s="299" t="str">
        <f>IF(I32&gt;H32,CHAR(81),IF(I32&lt;H32,CHAR(82),CHAR(82)))</f>
        <v>R</v>
      </c>
    </row>
    <row r="33" spans="1:12" s="3" customFormat="1" ht="33" customHeight="1" thickBot="1" x14ac:dyDescent="0.25">
      <c r="A33" s="244" t="s">
        <v>101</v>
      </c>
      <c r="B33" s="242"/>
      <c r="C33" s="298">
        <f>souhrn!C33</f>
        <v>0</v>
      </c>
      <c r="D33" s="299" t="str">
        <f t="shared" si="1"/>
        <v>R</v>
      </c>
      <c r="E33" s="242"/>
      <c r="F33" s="302">
        <f>souhrn!E33</f>
        <v>0</v>
      </c>
      <c r="G33" s="299" t="str">
        <f t="shared" si="2"/>
        <v>R</v>
      </c>
      <c r="H33" s="243"/>
      <c r="I33" s="298">
        <f>souhrn!G33</f>
        <v>0</v>
      </c>
      <c r="J33" s="299" t="str">
        <f t="shared" si="3"/>
        <v>R</v>
      </c>
    </row>
    <row r="34" spans="1:12" s="3" customFormat="1" ht="33" customHeight="1" thickBot="1" x14ac:dyDescent="0.25">
      <c r="A34" s="267" t="s">
        <v>27</v>
      </c>
      <c r="B34" s="291">
        <f>SUM(B35:B40)</f>
        <v>0</v>
      </c>
      <c r="C34" s="291">
        <f>SUM(C35:C40)</f>
        <v>0</v>
      </c>
      <c r="D34" s="318" t="str">
        <f t="shared" si="1"/>
        <v>R</v>
      </c>
      <c r="E34" s="291">
        <f>SUM(E35:E40)</f>
        <v>0</v>
      </c>
      <c r="F34" s="291">
        <f>SUM(F35:F40)</f>
        <v>0</v>
      </c>
      <c r="G34" s="318" t="str">
        <f t="shared" si="2"/>
        <v>R</v>
      </c>
      <c r="H34" s="291">
        <f>SUM(H35:H40)</f>
        <v>0</v>
      </c>
      <c r="I34" s="298">
        <f>SUM(I35:I40)</f>
        <v>0</v>
      </c>
      <c r="J34" s="318" t="str">
        <f t="shared" si="3"/>
        <v>R</v>
      </c>
    </row>
    <row r="35" spans="1:12" s="3" customFormat="1" ht="33" customHeight="1" x14ac:dyDescent="0.2">
      <c r="A35" s="71" t="s">
        <v>24</v>
      </c>
      <c r="B35" s="230"/>
      <c r="C35" s="294">
        <f>souhrn!C35</f>
        <v>0</v>
      </c>
      <c r="D35" s="295" t="str">
        <f t="shared" si="1"/>
        <v>R</v>
      </c>
      <c r="E35" s="230"/>
      <c r="F35" s="300">
        <f>souhrn!E35</f>
        <v>0</v>
      </c>
      <c r="G35" s="295" t="str">
        <f t="shared" si="2"/>
        <v>R</v>
      </c>
      <c r="H35" s="224"/>
      <c r="I35" s="294">
        <f>souhrn!G35</f>
        <v>0</v>
      </c>
      <c r="J35" s="295" t="str">
        <f t="shared" si="3"/>
        <v>R</v>
      </c>
    </row>
    <row r="36" spans="1:12" s="3" customFormat="1" ht="33" customHeight="1" x14ac:dyDescent="0.2">
      <c r="A36" s="72" t="s">
        <v>34</v>
      </c>
      <c r="B36" s="231"/>
      <c r="C36" s="294">
        <f>souhrn!C36</f>
        <v>0</v>
      </c>
      <c r="D36" s="295" t="str">
        <f t="shared" si="1"/>
        <v>R</v>
      </c>
      <c r="E36" s="231"/>
      <c r="F36" s="300">
        <f>souhrn!E36</f>
        <v>0</v>
      </c>
      <c r="G36" s="295" t="str">
        <f t="shared" si="2"/>
        <v>R</v>
      </c>
      <c r="H36" s="225"/>
      <c r="I36" s="294">
        <f>souhrn!G36</f>
        <v>0</v>
      </c>
      <c r="J36" s="295" t="str">
        <f t="shared" si="3"/>
        <v>R</v>
      </c>
    </row>
    <row r="37" spans="1:12" s="3" customFormat="1" ht="33" customHeight="1" x14ac:dyDescent="0.2">
      <c r="A37" s="136" t="s">
        <v>99</v>
      </c>
      <c r="B37" s="231"/>
      <c r="C37" s="294">
        <f>souhrn!C37</f>
        <v>0</v>
      </c>
      <c r="D37" s="295" t="str">
        <f t="shared" si="1"/>
        <v>R</v>
      </c>
      <c r="E37" s="231"/>
      <c r="F37" s="300">
        <f>souhrn!E37</f>
        <v>0</v>
      </c>
      <c r="G37" s="295" t="str">
        <f t="shared" si="2"/>
        <v>R</v>
      </c>
      <c r="H37" s="225"/>
      <c r="I37" s="294">
        <f>souhrn!G37</f>
        <v>0</v>
      </c>
      <c r="J37" s="295" t="str">
        <f t="shared" si="3"/>
        <v>R</v>
      </c>
    </row>
    <row r="38" spans="1:12" s="3" customFormat="1" ht="40.5" customHeight="1" x14ac:dyDescent="0.2">
      <c r="A38" s="72" t="s">
        <v>25</v>
      </c>
      <c r="B38" s="231"/>
      <c r="C38" s="294">
        <f>souhrn!C38</f>
        <v>0</v>
      </c>
      <c r="D38" s="295" t="str">
        <f t="shared" si="1"/>
        <v>R</v>
      </c>
      <c r="E38" s="231"/>
      <c r="F38" s="300">
        <f>souhrn!E38</f>
        <v>0</v>
      </c>
      <c r="G38" s="295" t="str">
        <f t="shared" si="2"/>
        <v>R</v>
      </c>
      <c r="H38" s="225"/>
      <c r="I38" s="294">
        <f>souhrn!G38</f>
        <v>0</v>
      </c>
      <c r="J38" s="295" t="str">
        <f t="shared" si="3"/>
        <v>R</v>
      </c>
    </row>
    <row r="39" spans="1:12" s="3" customFormat="1" ht="40.5" customHeight="1" x14ac:dyDescent="0.2">
      <c r="A39" s="128" t="s">
        <v>44</v>
      </c>
      <c r="B39" s="234"/>
      <c r="C39" s="294">
        <f>souhrn!C39</f>
        <v>0</v>
      </c>
      <c r="D39" s="295" t="str">
        <f t="shared" si="1"/>
        <v>R</v>
      </c>
      <c r="E39" s="234"/>
      <c r="F39" s="300">
        <f>souhrn!E39</f>
        <v>0</v>
      </c>
      <c r="G39" s="295" t="str">
        <f t="shared" si="2"/>
        <v>R</v>
      </c>
      <c r="H39" s="227"/>
      <c r="I39" s="294">
        <f>souhrn!G39</f>
        <v>0</v>
      </c>
      <c r="J39" s="295" t="str">
        <f t="shared" si="3"/>
        <v>R</v>
      </c>
    </row>
    <row r="40" spans="1:12" s="3" customFormat="1" ht="33" customHeight="1" thickBot="1" x14ac:dyDescent="0.25">
      <c r="A40" s="73" t="s">
        <v>26</v>
      </c>
      <c r="B40" s="234"/>
      <c r="C40" s="296">
        <f>souhrn!C40</f>
        <v>0</v>
      </c>
      <c r="D40" s="297" t="str">
        <f t="shared" si="1"/>
        <v>R</v>
      </c>
      <c r="E40" s="234"/>
      <c r="F40" s="301">
        <f>souhrn!E40</f>
        <v>0</v>
      </c>
      <c r="G40" s="297" t="str">
        <f t="shared" si="2"/>
        <v>R</v>
      </c>
      <c r="H40" s="227"/>
      <c r="I40" s="296">
        <f>souhrn!G40</f>
        <v>0</v>
      </c>
      <c r="J40" s="297" t="str">
        <f t="shared" si="3"/>
        <v>R</v>
      </c>
    </row>
    <row r="41" spans="1:12" s="3" customFormat="1" ht="39.75" customHeight="1" thickBot="1" x14ac:dyDescent="0.25">
      <c r="A41" s="267" t="s">
        <v>138</v>
      </c>
      <c r="B41" s="291">
        <f>SUM(B42:B44)</f>
        <v>0</v>
      </c>
      <c r="C41" s="291">
        <f t="shared" ref="C41:I41" si="7">SUM(C42:C44)</f>
        <v>0</v>
      </c>
      <c r="D41" s="318" t="str">
        <f t="shared" si="1"/>
        <v>R</v>
      </c>
      <c r="E41" s="291">
        <f t="shared" si="7"/>
        <v>0</v>
      </c>
      <c r="F41" s="291">
        <f t="shared" si="7"/>
        <v>0</v>
      </c>
      <c r="G41" s="318" t="str">
        <f t="shared" si="2"/>
        <v>R</v>
      </c>
      <c r="H41" s="291">
        <f t="shared" si="7"/>
        <v>0</v>
      </c>
      <c r="I41" s="298">
        <f t="shared" si="7"/>
        <v>0</v>
      </c>
      <c r="J41" s="318" t="str">
        <f t="shared" si="3"/>
        <v>R</v>
      </c>
    </row>
    <row r="42" spans="1:12" s="3" customFormat="1" ht="20.25" customHeight="1" x14ac:dyDescent="0.2">
      <c r="A42" s="21" t="s">
        <v>28</v>
      </c>
      <c r="B42" s="230"/>
      <c r="C42" s="294">
        <f>souhrn!C42</f>
        <v>0</v>
      </c>
      <c r="D42" s="295" t="str">
        <f t="shared" si="1"/>
        <v>R</v>
      </c>
      <c r="E42" s="230"/>
      <c r="F42" s="300">
        <f>souhrn!E42</f>
        <v>0</v>
      </c>
      <c r="G42" s="295" t="str">
        <f t="shared" si="2"/>
        <v>R</v>
      </c>
      <c r="H42" s="224"/>
      <c r="I42" s="294">
        <f>souhrn!G42</f>
        <v>0</v>
      </c>
      <c r="J42" s="295" t="str">
        <f t="shared" si="3"/>
        <v>R</v>
      </c>
    </row>
    <row r="43" spans="1:12" s="3" customFormat="1" ht="18.75" customHeight="1" x14ac:dyDescent="0.2">
      <c r="A43" s="22" t="s">
        <v>36</v>
      </c>
      <c r="B43" s="231"/>
      <c r="C43" s="294">
        <f>souhrn!C43</f>
        <v>0</v>
      </c>
      <c r="D43" s="295" t="str">
        <f t="shared" si="1"/>
        <v>R</v>
      </c>
      <c r="E43" s="231"/>
      <c r="F43" s="300">
        <f>souhrn!E43</f>
        <v>0</v>
      </c>
      <c r="G43" s="295" t="str">
        <f t="shared" si="2"/>
        <v>R</v>
      </c>
      <c r="H43" s="225"/>
      <c r="I43" s="294">
        <f>souhrn!G43</f>
        <v>0</v>
      </c>
      <c r="J43" s="295" t="str">
        <f t="shared" si="3"/>
        <v>R</v>
      </c>
    </row>
    <row r="44" spans="1:12" s="3" customFormat="1" ht="18.75" customHeight="1" thickBot="1" x14ac:dyDescent="0.25">
      <c r="A44" s="23" t="s">
        <v>29</v>
      </c>
      <c r="B44" s="235"/>
      <c r="C44" s="303">
        <f>souhrn!C44</f>
        <v>0</v>
      </c>
      <c r="D44" s="295" t="str">
        <f t="shared" si="1"/>
        <v>R</v>
      </c>
      <c r="E44" s="235"/>
      <c r="F44" s="304">
        <f>souhrn!E44</f>
        <v>0</v>
      </c>
      <c r="G44" s="295" t="str">
        <f t="shared" si="2"/>
        <v>R</v>
      </c>
      <c r="H44" s="228"/>
      <c r="I44" s="303">
        <f>souhrn!G44</f>
        <v>0</v>
      </c>
      <c r="J44" s="295" t="str">
        <f t="shared" si="3"/>
        <v>R</v>
      </c>
    </row>
    <row r="45" spans="1:12" s="3" customFormat="1" ht="18.75" customHeight="1" x14ac:dyDescent="0.2">
      <c r="A45" s="6"/>
      <c r="B45" s="7"/>
      <c r="C45" s="7"/>
      <c r="D45" s="7"/>
    </row>
    <row r="48" spans="1:12" x14ac:dyDescent="0.2">
      <c r="A48" s="25" t="s">
        <v>30</v>
      </c>
      <c r="B48" s="25"/>
      <c r="C48" s="25"/>
      <c r="D48" s="25"/>
      <c r="E48" s="25"/>
      <c r="F48" s="25"/>
      <c r="G48" s="25"/>
      <c r="H48" s="25"/>
      <c r="I48" s="25"/>
      <c r="K48" s="25"/>
      <c r="L48" s="25"/>
    </row>
    <row r="49" spans="1:12" x14ac:dyDescent="0.2">
      <c r="A49" s="139">
        <f>'služba 1'!C11</f>
        <v>0.9</v>
      </c>
      <c r="B49" s="32"/>
      <c r="C49" s="32"/>
      <c r="D49" s="32"/>
      <c r="E49" s="32"/>
      <c r="F49" s="32"/>
      <c r="G49" s="32"/>
      <c r="H49" s="32"/>
      <c r="I49" s="32"/>
      <c r="K49" s="26"/>
      <c r="L49" s="32"/>
    </row>
    <row r="50" spans="1:12" x14ac:dyDescent="0.2">
      <c r="A50" s="28"/>
      <c r="B50" s="29"/>
      <c r="C50" s="29"/>
      <c r="D50" s="29"/>
      <c r="E50" s="29"/>
      <c r="F50" s="29"/>
      <c r="G50" s="29"/>
      <c r="H50" s="29"/>
      <c r="I50" s="29"/>
      <c r="K50" s="29"/>
      <c r="L50" s="29"/>
    </row>
    <row r="51" spans="1:12" ht="13.5" thickBot="1" x14ac:dyDescent="0.25">
      <c r="A51" s="29"/>
      <c r="B51" s="26"/>
      <c r="C51" s="26">
        <f>C19-C5</f>
        <v>0</v>
      </c>
      <c r="D51" s="26"/>
      <c r="E51" s="26"/>
      <c r="F51" s="26">
        <f>F19-F5</f>
        <v>0</v>
      </c>
      <c r="G51" s="26"/>
      <c r="H51" s="26"/>
      <c r="I51" s="26">
        <f>I19-I5</f>
        <v>0</v>
      </c>
      <c r="K51" s="30"/>
      <c r="L51" s="31"/>
    </row>
    <row r="52" spans="1:12" x14ac:dyDescent="0.2">
      <c r="A52" s="140" t="s">
        <v>35</v>
      </c>
      <c r="B52" s="142"/>
      <c r="C52" s="142">
        <f>C5*0.01</f>
        <v>0</v>
      </c>
      <c r="D52" s="142"/>
      <c r="E52" s="142"/>
      <c r="F52" s="142">
        <f>F5*0.01</f>
        <v>0</v>
      </c>
      <c r="G52" s="142"/>
      <c r="H52" s="142"/>
      <c r="I52" s="142">
        <f>I5*0.01</f>
        <v>0</v>
      </c>
      <c r="J52" s="195"/>
    </row>
    <row r="53" spans="1:12" x14ac:dyDescent="0.2">
      <c r="A53" s="175"/>
      <c r="B53" s="191"/>
      <c r="C53" s="191">
        <f>C31</f>
        <v>0</v>
      </c>
      <c r="D53" s="191"/>
      <c r="E53" s="191"/>
      <c r="F53" s="191">
        <f>F31</f>
        <v>0</v>
      </c>
      <c r="G53" s="191"/>
      <c r="H53" s="191"/>
      <c r="I53" s="191">
        <f>I31</f>
        <v>0</v>
      </c>
      <c r="J53" s="196"/>
    </row>
    <row r="54" spans="1:12" x14ac:dyDescent="0.2">
      <c r="A54" s="175"/>
      <c r="B54" s="238"/>
      <c r="C54" s="238" t="str">
        <f>IF(C53&gt;C52,"snížení podílu dotace","OK")</f>
        <v>OK</v>
      </c>
      <c r="D54" s="238"/>
      <c r="E54" s="238"/>
      <c r="F54" s="238" t="str">
        <f>IF(F53&gt;F52,"snížení podílu dotace","OK")</f>
        <v>OK</v>
      </c>
      <c r="G54" s="238"/>
      <c r="H54" s="238"/>
      <c r="I54" s="238" t="str">
        <f>IF(I53&gt;I52,"snížení podílu dotace","OK")</f>
        <v>OK</v>
      </c>
      <c r="J54" s="196"/>
    </row>
    <row r="55" spans="1:12" ht="13.5" thickBot="1" x14ac:dyDescent="0.25">
      <c r="A55" s="143"/>
      <c r="B55" s="197"/>
      <c r="C55" s="197">
        <f>C52-C53</f>
        <v>0</v>
      </c>
      <c r="D55" s="197"/>
      <c r="E55" s="197"/>
      <c r="F55" s="197">
        <f>F52-F53</f>
        <v>0</v>
      </c>
      <c r="G55" s="197"/>
      <c r="H55" s="197"/>
      <c r="I55" s="197">
        <f>I52-I53</f>
        <v>0</v>
      </c>
      <c r="J55" s="198"/>
    </row>
    <row r="56" spans="1:12" x14ac:dyDescent="0.2">
      <c r="A56" s="145" t="s">
        <v>143</v>
      </c>
      <c r="B56" s="179"/>
      <c r="C56" s="179">
        <f>C5*0.06</f>
        <v>0</v>
      </c>
      <c r="D56" s="179"/>
      <c r="E56" s="179"/>
      <c r="F56" s="179">
        <f>F5*0.06</f>
        <v>0</v>
      </c>
      <c r="G56" s="179"/>
      <c r="H56" s="179"/>
      <c r="I56" s="179">
        <f>I5*0.06</f>
        <v>0</v>
      </c>
      <c r="J56" s="195"/>
    </row>
    <row r="57" spans="1:12" x14ac:dyDescent="0.2">
      <c r="A57" s="175"/>
      <c r="B57" s="194"/>
      <c r="C57" s="194">
        <f>C38</f>
        <v>0</v>
      </c>
      <c r="D57" s="194"/>
      <c r="E57" s="194"/>
      <c r="F57" s="194">
        <f>F38</f>
        <v>0</v>
      </c>
      <c r="G57" s="194"/>
      <c r="H57" s="194"/>
      <c r="I57" s="194">
        <f>I38</f>
        <v>0</v>
      </c>
      <c r="J57" s="196"/>
    </row>
    <row r="58" spans="1:12" x14ac:dyDescent="0.2">
      <c r="A58" s="199"/>
      <c r="B58" s="237"/>
      <c r="C58" s="237" t="str">
        <f>IF(C57&gt;C56,"snížení podílu dotace","OK")</f>
        <v>OK</v>
      </c>
      <c r="D58" s="237"/>
      <c r="E58" s="237"/>
      <c r="F58" s="237" t="str">
        <f>IF(F57&gt;F56,"snížení podílu dotace","OK")</f>
        <v>OK</v>
      </c>
      <c r="G58" s="237"/>
      <c r="H58" s="237"/>
      <c r="I58" s="237" t="str">
        <f>IF(I57&gt;I56,"snížení podílu dotace","OK")</f>
        <v>OK</v>
      </c>
      <c r="J58" s="196"/>
    </row>
    <row r="59" spans="1:12" ht="13.5" thickBot="1" x14ac:dyDescent="0.25">
      <c r="A59" s="143"/>
      <c r="B59" s="197"/>
      <c r="C59" s="197">
        <f>C56-C57</f>
        <v>0</v>
      </c>
      <c r="D59" s="197"/>
      <c r="E59" s="197"/>
      <c r="F59" s="197">
        <f>F56-F57</f>
        <v>0</v>
      </c>
      <c r="G59" s="197"/>
      <c r="H59" s="197"/>
      <c r="I59" s="197">
        <f>I56-I57</f>
        <v>0</v>
      </c>
      <c r="J59" s="198"/>
    </row>
    <row r="60" spans="1:12" x14ac:dyDescent="0.2">
      <c r="A60" s="28"/>
      <c r="B60" s="28"/>
      <c r="C60" s="28"/>
      <c r="D60" s="28"/>
      <c r="E60" s="28"/>
      <c r="F60" s="28"/>
      <c r="G60" s="28"/>
      <c r="H60" s="28"/>
      <c r="I60" s="28"/>
    </row>
    <row r="61" spans="1:12" ht="76.5" x14ac:dyDescent="3.05">
      <c r="A61" s="190" t="s">
        <v>109</v>
      </c>
      <c r="B61" s="189"/>
      <c r="C61" s="189" t="str">
        <f>IF(IF(AND(C55&lt;0,C59&lt;0),C55+C59,IF(AND(C55&gt;0,C59&lt;0),C59,IF(AND(C55&lt;0,C59&gt;0),C55))),IF(AND(C55&lt;0,C59&lt;0),C55+C59,IF(AND(C55&gt;0,C59&lt;0),C59,IF(AND(C55&lt;0,C59&gt;0),C55))),"ok")</f>
        <v>ok</v>
      </c>
      <c r="D61" s="189"/>
      <c r="E61" s="189"/>
      <c r="F61" s="189" t="str">
        <f>IF(IF(AND(F55&lt;0,F59&lt;0),F55+F59,IF(AND(F55&gt;0,F59&lt;0),F59,IF(AND(F55&lt;0,F59&gt;0),F55))),IF(AND(F55&lt;0,F59&lt;0),F55+F59,IF(AND(F55&gt;0,F59&lt;0),F59,IF(AND(F55&lt;0,F59&gt;0),F55))),"ok")</f>
        <v>ok</v>
      </c>
      <c r="G61" s="189"/>
      <c r="H61" s="189"/>
      <c r="I61" s="189" t="str">
        <f>IF(IF(AND(I55&lt;0,I59&lt;0),I55+I59,IF(AND(I55&gt;0,I59&lt;0),I59,IF(AND(I55&lt;0,I59&gt;0),I55))),IF(AND(I55&lt;0,I59&lt;0),I55+I59,IF(AND(I55&gt;0,I59&lt;0),I59,IF(AND(I55&lt;0,I59&gt;0),I55))),"ok")</f>
        <v>ok</v>
      </c>
    </row>
  </sheetData>
  <sheetProtection algorithmName="SHA-512" hashValue="DNDHMqeqQQxpKbKl+Z0qIqof2drSYgQkhnZE0UaLHNN2ClIIzCIFVchbzolQB0VP7uZpNP4y1UguTpzOSVJhzg==" saltValue="+Jp3t2rYJSOdhTW6ofLQRA==" spinCount="100000" sheet="1" objects="1" scenarios="1" formatCells="0" formatColumns="0" formatRows="0"/>
  <dataConsolidate/>
  <mergeCells count="10">
    <mergeCell ref="A1:H1"/>
    <mergeCell ref="K2:P4"/>
    <mergeCell ref="H2:I3"/>
    <mergeCell ref="E2:F3"/>
    <mergeCell ref="A17:J17"/>
    <mergeCell ref="B2:C3"/>
    <mergeCell ref="E15:F16"/>
    <mergeCell ref="H15:I16"/>
    <mergeCell ref="B15:C16"/>
    <mergeCell ref="A14:H14"/>
  </mergeCells>
  <conditionalFormatting sqref="B54:I54 B58:I58">
    <cfRule type="containsText" dxfId="20" priority="14" operator="containsText" text="snížení podílu dotace">
      <formula>NOT(ISERROR(SEARCH("snížení podílu dotace",B54)))</formula>
    </cfRule>
    <cfRule type="containsText" dxfId="19" priority="17" operator="containsText" text="dopočet vratky prostředků">
      <formula>NOT(ISERROR(SEARCH("dopočet vratky prostředků",B54)))</formula>
    </cfRule>
    <cfRule type="containsText" dxfId="18" priority="22" operator="containsText" text="OK">
      <formula>NOT(ISERROR(SEARCH("OK",B54)))</formula>
    </cfRule>
  </conditionalFormatting>
  <conditionalFormatting sqref="B55:I55 B59:I59">
    <cfRule type="cellIs" dxfId="17" priority="15" operator="greaterThan">
      <formula>0</formula>
    </cfRule>
    <cfRule type="cellIs" dxfId="16" priority="16" operator="lessThan">
      <formula>0</formula>
    </cfRule>
    <cfRule type="cellIs" dxfId="15" priority="20" operator="greaterThan">
      <formula>0</formula>
    </cfRule>
    <cfRule type="cellIs" dxfId="14" priority="21" operator="greaterThan">
      <formula>0</formula>
    </cfRule>
  </conditionalFormatting>
  <conditionalFormatting sqref="B59:I59 B55:I55">
    <cfRule type="cellIs" dxfId="13" priority="19" operator="lessThan">
      <formula>0</formula>
    </cfRule>
  </conditionalFormatting>
  <conditionalFormatting sqref="B58:I58">
    <cfRule type="containsText" dxfId="12" priority="18" operator="containsText" text="OK">
      <formula>NOT(ISERROR(SEARCH("OK",B58)))</formula>
    </cfRule>
  </conditionalFormatting>
  <conditionalFormatting sqref="D21:D44 G21:G44 J21:J44">
    <cfRule type="cellIs" dxfId="11" priority="1" operator="equal">
      <formula>$P$6</formula>
    </cfRule>
  </conditionalFormatting>
  <dataValidations count="3">
    <dataValidation allowBlank="1" showInputMessage="1" showErrorMessage="1" promptTitle="*Cestovné dle Čl. II odst. 4" prompt="Cestovné lze uplatnit pouze v rozsahu stanoveném u zaměstnavatele uvedeném v § 109 odst. 3 zákona č. 262/2006, Sb., zákoníku práce" sqref="B33"/>
    <dataValidation allowBlank="1" showInputMessage="1" showErrorMessage="1" promptTitle="*Spotřeba energií a vodné" prompt="Položka celkem za elektrickou energii, plyn, teplo, páru a vodné._x000a_Z prostředků dotace lze tuto položku čerpat pouze do výše 1% z celkových uznatelných nákladů projektu/akce._x000a_ " sqref="B31"/>
    <dataValidation allowBlank="1" showErrorMessage="1" prompt="_x000a_ " sqref="B32"/>
  </dataValidations>
  <printOptions horizontalCentered="1" verticalCentered="1"/>
  <pageMargins left="0.23622047244094491" right="0.15748031496062992" top="0.11811023622047245" bottom="0.74803149606299213" header="0.31496062992125984" footer="0.31496062992125984"/>
  <pageSetup paperSize="9" scale="67" fitToHeight="2" orientation="portrait" r:id="rId1"/>
  <headerFooter alignWithMargins="0">
    <oddHeader>&amp;ROkruh 2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9"/>
  <sheetViews>
    <sheetView showGridLines="0" view="pageBreakPreview" zoomScaleNormal="100" zoomScaleSheetLayoutView="100" workbookViewId="0">
      <selection activeCell="F2" sqref="F2"/>
    </sheetView>
  </sheetViews>
  <sheetFormatPr defaultRowHeight="12.75" x14ac:dyDescent="0.2"/>
  <cols>
    <col min="1" max="1" width="15.710937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customWidth="1"/>
    <col min="8" max="8" width="15.5703125" style="1" customWidth="1"/>
    <col min="9" max="9" width="14.5703125" style="1" customWidth="1"/>
    <col min="10" max="10" width="15.5703125" style="1" customWidth="1"/>
    <col min="11" max="16384" width="9.140625" style="1"/>
  </cols>
  <sheetData>
    <row r="1" spans="1:9" ht="18" customHeight="1" x14ac:dyDescent="0.2">
      <c r="A1" s="487" t="s">
        <v>0</v>
      </c>
      <c r="B1" s="487"/>
      <c r="C1" s="487"/>
      <c r="D1" s="487"/>
      <c r="E1" s="487"/>
      <c r="F1" s="487"/>
      <c r="G1" s="487"/>
      <c r="H1" s="487"/>
      <c r="I1" s="487"/>
    </row>
    <row r="2" spans="1:9" ht="56.25" customHeight="1" x14ac:dyDescent="0.2">
      <c r="A2" s="8"/>
      <c r="B2" s="8"/>
      <c r="C2" s="8"/>
      <c r="D2" s="8"/>
      <c r="E2" s="8"/>
      <c r="F2" s="8"/>
      <c r="G2" s="74">
        <f>souhrn!B15</f>
        <v>0</v>
      </c>
      <c r="H2" s="74">
        <f>souhrn!D15</f>
        <v>0</v>
      </c>
      <c r="I2" s="74">
        <f>souhrn!F15</f>
        <v>0</v>
      </c>
    </row>
    <row r="3" spans="1:9" ht="18" customHeight="1" x14ac:dyDescent="0.2">
      <c r="A3" s="540" t="s">
        <v>32</v>
      </c>
      <c r="B3" s="541"/>
      <c r="C3" s="542"/>
      <c r="D3" s="506">
        <f>G3+H3+I3</f>
        <v>0</v>
      </c>
      <c r="E3" s="507"/>
      <c r="F3" s="508"/>
      <c r="G3" s="12">
        <f>souhrn!C5</f>
        <v>0</v>
      </c>
      <c r="H3" s="12">
        <f>souhrn!E5</f>
        <v>0</v>
      </c>
      <c r="I3" s="12">
        <f>souhrn!G5</f>
        <v>0</v>
      </c>
    </row>
    <row r="4" spans="1:9" s="3" customFormat="1" ht="20.25" customHeight="1" x14ac:dyDescent="0.2">
      <c r="A4" s="525" t="s">
        <v>18</v>
      </c>
      <c r="B4" s="526"/>
      <c r="C4" s="527"/>
      <c r="D4" s="537">
        <f>G4+H4+I4</f>
        <v>0</v>
      </c>
      <c r="E4" s="538"/>
      <c r="F4" s="539"/>
      <c r="G4" s="13">
        <f>souhrn!B19</f>
        <v>0</v>
      </c>
      <c r="H4" s="13">
        <f>souhrn!D19</f>
        <v>0</v>
      </c>
      <c r="I4" s="13">
        <f>souhrn!F19</f>
        <v>0</v>
      </c>
    </row>
    <row r="5" spans="1:9" s="3" customFormat="1" ht="20.25" customHeight="1" x14ac:dyDescent="0.2">
      <c r="A5" s="525" t="s">
        <v>16</v>
      </c>
      <c r="B5" s="526"/>
      <c r="C5" s="527"/>
      <c r="D5" s="528">
        <f>G5+H5+I5</f>
        <v>0</v>
      </c>
      <c r="E5" s="529"/>
      <c r="F5" s="530"/>
      <c r="G5" s="13">
        <f>souhrn!C19</f>
        <v>0</v>
      </c>
      <c r="H5" s="13">
        <f>souhrn!E19</f>
        <v>0</v>
      </c>
      <c r="I5" s="13">
        <f>souhrn!G19</f>
        <v>0</v>
      </c>
    </row>
    <row r="6" spans="1:9" s="3" customFormat="1" ht="31.5" customHeight="1" x14ac:dyDescent="0.2">
      <c r="A6" s="531" t="s">
        <v>5</v>
      </c>
      <c r="B6" s="532"/>
      <c r="C6" s="533"/>
      <c r="D6" s="534" t="e">
        <f>D5/D4</f>
        <v>#DIV/0!</v>
      </c>
      <c r="E6" s="535"/>
      <c r="F6" s="536"/>
      <c r="G6" s="24" t="e">
        <f>G5/G4</f>
        <v>#DIV/0!</v>
      </c>
      <c r="H6" s="24" t="e">
        <f>H5/H4</f>
        <v>#DIV/0!</v>
      </c>
      <c r="I6" s="24" t="e">
        <f t="shared" ref="I6" si="0">I5/I4</f>
        <v>#DIV/0!</v>
      </c>
    </row>
    <row r="7" spans="1:9" s="3" customFormat="1" ht="16.5" customHeight="1" x14ac:dyDescent="0.2">
      <c r="A7" s="4"/>
      <c r="B7" s="4"/>
      <c r="C7" s="4"/>
      <c r="D7" s="9"/>
      <c r="E7" s="9"/>
      <c r="F7" s="9"/>
    </row>
    <row r="8" spans="1:9" s="3" customFormat="1" ht="16.5" customHeight="1" x14ac:dyDescent="0.25">
      <c r="A8" s="496" t="s">
        <v>8</v>
      </c>
      <c r="B8" s="496"/>
      <c r="C8" s="496"/>
      <c r="D8" s="496"/>
      <c r="E8" s="496"/>
      <c r="F8" s="496"/>
      <c r="G8" s="496"/>
      <c r="H8" s="496"/>
      <c r="I8" s="496"/>
    </row>
    <row r="9" spans="1:9" s="3" customFormat="1" ht="10.5" customHeight="1" x14ac:dyDescent="0.2">
      <c r="A9" s="524"/>
      <c r="B9" s="524"/>
      <c r="C9" s="524"/>
      <c r="D9" s="524"/>
      <c r="E9" s="524"/>
      <c r="F9" s="524"/>
      <c r="G9" s="524"/>
      <c r="H9" s="524"/>
      <c r="I9" s="524"/>
    </row>
    <row r="10" spans="1:9" s="3" customFormat="1" ht="27" customHeight="1" x14ac:dyDescent="0.2">
      <c r="A10" s="519" t="s">
        <v>106</v>
      </c>
      <c r="B10" s="520"/>
      <c r="C10" s="521"/>
      <c r="D10" s="185"/>
      <c r="E10" s="182"/>
      <c r="F10" s="182"/>
      <c r="G10" s="183" t="str">
        <f>souhrn!C61</f>
        <v>ok</v>
      </c>
      <c r="H10" s="183" t="str">
        <f>souhrn!E61</f>
        <v>ok</v>
      </c>
      <c r="I10" s="184" t="str">
        <f>souhrn!G61</f>
        <v>ok</v>
      </c>
    </row>
    <row r="11" spans="1:9" s="3" customFormat="1" ht="27" customHeight="1" x14ac:dyDescent="0.2">
      <c r="A11" s="516" t="s">
        <v>147</v>
      </c>
      <c r="B11" s="517"/>
      <c r="C11" s="522"/>
      <c r="D11" s="186"/>
      <c r="E11" s="200"/>
      <c r="F11" s="200"/>
      <c r="G11" s="181">
        <f>souhrn!C51</f>
        <v>0</v>
      </c>
      <c r="H11" s="181">
        <f>souhrn!E51</f>
        <v>0</v>
      </c>
      <c r="I11" s="201">
        <f>souhrn!G51</f>
        <v>0</v>
      </c>
    </row>
    <row r="12" spans="1:9" s="3" customFormat="1" ht="21" customHeight="1" x14ac:dyDescent="0.2">
      <c r="A12" s="516" t="s">
        <v>156</v>
      </c>
      <c r="B12" s="517"/>
      <c r="C12" s="517"/>
      <c r="D12" s="187"/>
      <c r="E12" s="177"/>
      <c r="F12" s="177"/>
      <c r="G12" s="178">
        <f>'služba 1'!H14+'služba 1'!E13</f>
        <v>0</v>
      </c>
      <c r="H12" s="178">
        <f>'služba 2'!H14+'služba 2'!E13</f>
        <v>0</v>
      </c>
      <c r="I12" s="202">
        <f>'služba 3'!H14+'služba 3'!E13</f>
        <v>0</v>
      </c>
    </row>
    <row r="13" spans="1:9" s="3" customFormat="1" ht="21" customHeight="1" x14ac:dyDescent="0.2">
      <c r="A13" s="516"/>
      <c r="B13" s="517"/>
      <c r="C13" s="517"/>
      <c r="D13" s="188" t="s">
        <v>107</v>
      </c>
      <c r="E13" s="42"/>
      <c r="F13" s="42"/>
      <c r="G13" s="502">
        <f>SUMIF(G10:I12,"&lt;0")</f>
        <v>0</v>
      </c>
      <c r="H13" s="502"/>
      <c r="I13" s="503"/>
    </row>
    <row r="14" spans="1:9" s="3" customFormat="1" ht="28.5" customHeight="1" x14ac:dyDescent="0.2">
      <c r="A14" s="513" t="s">
        <v>111</v>
      </c>
      <c r="B14" s="514"/>
      <c r="C14" s="515"/>
      <c r="D14" s="509"/>
      <c r="E14" s="510"/>
      <c r="F14" s="510"/>
      <c r="G14" s="510"/>
      <c r="H14" s="510"/>
      <c r="I14" s="511"/>
    </row>
    <row r="15" spans="1:9" s="3" customFormat="1" ht="13.5" customHeight="1" x14ac:dyDescent="0.2">
      <c r="A15" s="4"/>
      <c r="B15" s="4"/>
      <c r="C15" s="4"/>
      <c r="D15" s="523" t="s">
        <v>146</v>
      </c>
      <c r="E15" s="523"/>
      <c r="F15" s="523"/>
      <c r="G15" s="523"/>
      <c r="H15" s="523"/>
      <c r="I15" s="523"/>
    </row>
    <row r="16" spans="1:9" s="5" customFormat="1" ht="13.5" customHeight="1" x14ac:dyDescent="0.2">
      <c r="A16" s="75" t="s">
        <v>6</v>
      </c>
      <c r="B16" s="80"/>
      <c r="C16" s="47"/>
      <c r="D16" s="75" t="s">
        <v>17</v>
      </c>
      <c r="E16" s="75"/>
      <c r="F16" s="48"/>
      <c r="G16" s="47"/>
      <c r="H16" s="47"/>
      <c r="I16" s="47"/>
    </row>
    <row r="17" spans="1:9" s="5" customFormat="1" ht="13.5" customHeight="1" x14ac:dyDescent="0.2">
      <c r="A17" s="75"/>
      <c r="B17" s="47"/>
      <c r="C17" s="47"/>
      <c r="D17" s="75"/>
      <c r="E17" s="75"/>
      <c r="F17" s="47"/>
      <c r="G17" s="47"/>
      <c r="H17" s="47"/>
      <c r="I17" s="47"/>
    </row>
    <row r="18" spans="1:9" s="5" customFormat="1" ht="13.5" customHeight="1" x14ac:dyDescent="0.2">
      <c r="A18" s="76" t="s">
        <v>12</v>
      </c>
      <c r="B18" s="77" t="s">
        <v>13</v>
      </c>
      <c r="C18" s="48"/>
      <c r="D18" s="75"/>
      <c r="E18" s="75"/>
      <c r="F18" s="47"/>
      <c r="G18" s="47"/>
      <c r="H18" s="47"/>
      <c r="I18" s="47"/>
    </row>
    <row r="19" spans="1:9" s="5" customFormat="1" ht="17.25" customHeight="1" x14ac:dyDescent="0.2">
      <c r="A19" s="77"/>
      <c r="B19" s="77" t="s">
        <v>14</v>
      </c>
      <c r="C19" s="47"/>
      <c r="D19" s="47"/>
      <c r="E19" s="47"/>
      <c r="F19" s="47"/>
      <c r="G19" s="47"/>
      <c r="H19" s="47"/>
      <c r="I19" s="47"/>
    </row>
    <row r="20" spans="1:9" ht="15.75" customHeight="1" x14ac:dyDescent="0.2">
      <c r="A20" s="512" t="s">
        <v>7</v>
      </c>
      <c r="B20" s="512"/>
      <c r="C20" s="512"/>
      <c r="D20" s="512"/>
      <c r="E20" s="512"/>
      <c r="F20" s="512"/>
      <c r="G20" s="146"/>
      <c r="H20" s="146"/>
      <c r="I20" s="146"/>
    </row>
    <row r="21" spans="1:9" ht="15.75" customHeight="1" x14ac:dyDescent="0.2">
      <c r="A21" s="328" t="s">
        <v>157</v>
      </c>
      <c r="B21" s="325"/>
      <c r="C21" s="325"/>
      <c r="D21" s="325"/>
      <c r="E21" s="325"/>
      <c r="F21" s="325"/>
      <c r="G21" s="326"/>
      <c r="H21" s="326"/>
      <c r="I21" s="326"/>
    </row>
    <row r="22" spans="1:9" ht="15.75" customHeight="1" x14ac:dyDescent="0.2">
      <c r="A22" s="328" t="s">
        <v>103</v>
      </c>
      <c r="B22" s="325"/>
      <c r="C22" s="325"/>
      <c r="D22" s="325"/>
      <c r="E22" s="325"/>
      <c r="F22" s="325"/>
      <c r="G22" s="326"/>
      <c r="H22" s="326"/>
      <c r="I22" s="326"/>
    </row>
    <row r="23" spans="1:9" ht="15.75" customHeight="1" x14ac:dyDescent="0.2">
      <c r="A23" s="328" t="s">
        <v>104</v>
      </c>
      <c r="B23" s="325"/>
      <c r="C23" s="325"/>
      <c r="D23" s="325"/>
      <c r="E23" s="325"/>
      <c r="F23" s="325"/>
      <c r="G23" s="326"/>
      <c r="H23" s="326"/>
      <c r="I23" s="326"/>
    </row>
    <row r="24" spans="1:9" ht="15.75" customHeight="1" x14ac:dyDescent="0.2">
      <c r="A24" s="328" t="s">
        <v>123</v>
      </c>
      <c r="B24" s="325"/>
      <c r="C24" s="325"/>
      <c r="D24" s="325"/>
      <c r="E24" s="325"/>
      <c r="F24" s="325"/>
      <c r="G24" s="326"/>
      <c r="H24" s="326"/>
      <c r="I24" s="326"/>
    </row>
    <row r="25" spans="1:9" ht="15.75" customHeight="1" x14ac:dyDescent="0.2">
      <c r="A25" s="328" t="s">
        <v>124</v>
      </c>
      <c r="B25" s="325"/>
      <c r="C25" s="325"/>
      <c r="D25" s="325"/>
      <c r="E25" s="325"/>
      <c r="F25" s="325"/>
      <c r="G25" s="326"/>
      <c r="H25" s="326"/>
      <c r="I25" s="326"/>
    </row>
    <row r="26" spans="1:9" ht="12.75" customHeight="1" x14ac:dyDescent="0.2">
      <c r="A26" s="518" t="s">
        <v>158</v>
      </c>
      <c r="B26" s="518"/>
      <c r="C26" s="518"/>
      <c r="D26" s="518"/>
      <c r="E26" s="518"/>
      <c r="F26" s="518"/>
      <c r="G26" s="518"/>
      <c r="H26" s="518"/>
      <c r="I26" s="518"/>
    </row>
    <row r="27" spans="1:9" x14ac:dyDescent="0.2">
      <c r="A27" s="504"/>
      <c r="B27" s="504"/>
      <c r="C27" s="504"/>
      <c r="D27" s="504"/>
      <c r="E27" s="504"/>
      <c r="F27" s="504"/>
      <c r="G27" s="147"/>
      <c r="H27" s="146"/>
      <c r="I27" s="146"/>
    </row>
    <row r="28" spans="1:9" x14ac:dyDescent="0.2">
      <c r="A28" s="505" t="s">
        <v>243</v>
      </c>
      <c r="B28" s="505"/>
      <c r="C28" s="505"/>
      <c r="D28" s="505"/>
      <c r="E28" s="505"/>
      <c r="F28" s="505"/>
      <c r="G28" s="505"/>
      <c r="H28" s="505"/>
      <c r="I28" s="505"/>
    </row>
    <row r="29" spans="1:9" x14ac:dyDescent="0.2">
      <c r="A29" s="81"/>
      <c r="B29" s="81"/>
      <c r="C29" s="81"/>
      <c r="D29" s="81"/>
      <c r="E29" s="81"/>
      <c r="F29" s="81"/>
      <c r="G29" s="81"/>
      <c r="H29" s="81"/>
      <c r="I29" s="81"/>
    </row>
  </sheetData>
  <sheetProtection algorithmName="SHA-512" hashValue="WPj/BEeC8zxRcg4JMdYtiltQjdoy20b7cXYzyFs4QsWABrMAE/tJwMSXk+6oVUeZcPVSTotIjo+FNxO8FZlngw==" saltValue="RBXtw3eSdLcyYHFMavjDXQ==" spinCount="100000" sheet="1" objects="1" scenarios="1" formatCells="0" formatColumns="0" formatRows="0"/>
  <dataConsolidate/>
  <customSheetViews>
    <customSheetView guid="{B50BE765-4CB1-4679-A0D4-E497D21B2A30}" showPageBreaks="1" showGridLines="0" printArea="1" view="pageBreakPreview">
      <selection activeCell="D13" sqref="D13:I13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1"/>
      <headerFooter alignWithMargins="0"/>
    </customSheetView>
    <customSheetView guid="{78C9D36F-0297-446B-A2FA-2A5F0C8FCD84}" showPageBreaks="1" showGridLines="0" printArea="1" view="pageBreakPreview">
      <selection activeCell="D13" sqref="D13:I13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2"/>
      <headerFooter alignWithMargins="0"/>
    </customSheetView>
    <customSheetView guid="{21AC950D-DC3B-4902-990E-85327BAB389E}" showPageBreaks="1" showGridLines="0" printArea="1" view="pageBreakPreview">
      <selection activeCell="A25" sqref="A25:F25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3"/>
      <headerFooter alignWithMargins="0"/>
    </customSheetView>
    <customSheetView guid="{0F0BE436-E5F8-447E-8554-FB945096D212}" showPageBreaks="1" showGridLines="0" printArea="1" view="pageBreakPreview">
      <selection activeCell="A25" sqref="A25:F25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4"/>
      <headerFooter alignWithMargins="0"/>
    </customSheetView>
  </customSheetViews>
  <mergeCells count="22">
    <mergeCell ref="A1:I1"/>
    <mergeCell ref="A8:I8"/>
    <mergeCell ref="A9:I9"/>
    <mergeCell ref="A4:C4"/>
    <mergeCell ref="A5:C5"/>
    <mergeCell ref="D5:F5"/>
    <mergeCell ref="A6:C6"/>
    <mergeCell ref="D6:F6"/>
    <mergeCell ref="D4:F4"/>
    <mergeCell ref="A3:C3"/>
    <mergeCell ref="G13:I13"/>
    <mergeCell ref="A27:F27"/>
    <mergeCell ref="A28:I28"/>
    <mergeCell ref="D3:F3"/>
    <mergeCell ref="D14:I14"/>
    <mergeCell ref="A20:F20"/>
    <mergeCell ref="A14:C14"/>
    <mergeCell ref="A12:C13"/>
    <mergeCell ref="A26:I26"/>
    <mergeCell ref="A10:C10"/>
    <mergeCell ref="A11:C11"/>
    <mergeCell ref="D15:I15"/>
  </mergeCells>
  <conditionalFormatting sqref="G13 G12:I12">
    <cfRule type="containsText" dxfId="10" priority="7" operator="containsText" text="vlastní prostředky organizace">
      <formula>NOT(ISERROR(SEARCH("vlastní prostředky organizace",G12)))</formula>
    </cfRule>
    <cfRule type="cellIs" dxfId="9" priority="8" operator="greaterThan">
      <formula>$G$12&gt;0</formula>
    </cfRule>
    <cfRule type="cellIs" dxfId="8" priority="9" operator="greaterThan">
      <formula>"&gt;0"</formula>
    </cfRule>
    <cfRule type="cellIs" dxfId="7" priority="11" operator="greaterThan">
      <formula>$G$12&gt;0</formula>
    </cfRule>
  </conditionalFormatting>
  <conditionalFormatting sqref="G12:I12">
    <cfRule type="containsText" dxfId="6" priority="10" operator="containsText" text="vlastní prostředky organizace">
      <formula>NOT(ISERROR(SEARCH("vlastní prostředky organizace",G12)))</formula>
    </cfRule>
  </conditionalFormatting>
  <conditionalFormatting sqref="G13">
    <cfRule type="containsText" dxfId="5" priority="4" operator="containsText" text="vlastní prostředky organizace">
      <formula>NOT(ISERROR(SEARCH("vlastní prostředky organizace",G13)))</formula>
    </cfRule>
    <cfRule type="containsText" dxfId="4" priority="5" operator="containsText" text="vratka">
      <formula>NOT(ISERROR(SEARCH("vratka",G13)))</formula>
    </cfRule>
    <cfRule type="containsText" dxfId="3" priority="6" operator="containsText" text="vratka">
      <formula>NOT(ISERROR(SEARCH("vratka",G13)))</formula>
    </cfRule>
  </conditionalFormatting>
  <conditionalFormatting sqref="G10:I1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rintOptions horizontalCentered="1" verticalCentered="1"/>
  <pageMargins left="0.23622047244094491" right="0.70866141732283472" top="0.11811023622047245" bottom="0.74803149606299213" header="0.31496062992125984" footer="0.31496062992125984"/>
  <pageSetup paperSize="9" scale="85" fitToHeight="2" orientation="landscape" r:id="rId5"/>
  <headerFooter alignWithMargins="0">
    <oddHeader>&amp;ROkruh 2</oddHeader>
  </headerFooter>
  <ignoredErrors>
    <ignoredError sqref="D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V120"/>
  <sheetViews>
    <sheetView view="pageBreakPreview" zoomScaleNormal="100" zoomScaleSheetLayoutView="100" workbookViewId="0">
      <selection activeCell="A81" sqref="A81:I81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2" ht="16.5" thickBot="1" x14ac:dyDescent="0.3">
      <c r="A1" s="557" t="s">
        <v>148</v>
      </c>
      <c r="B1" s="557"/>
      <c r="C1" s="557"/>
      <c r="D1" s="557"/>
      <c r="E1" s="557"/>
      <c r="F1" s="557"/>
      <c r="G1" s="557"/>
      <c r="H1" s="557"/>
      <c r="I1" s="557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ht="13.5" thickBot="1" x14ac:dyDescent="0.25">
      <c r="A2" s="551" t="s">
        <v>45</v>
      </c>
      <c r="B2" s="553" t="s">
        <v>46</v>
      </c>
      <c r="C2" s="553" t="s">
        <v>47</v>
      </c>
      <c r="D2" s="555" t="s">
        <v>48</v>
      </c>
      <c r="E2" s="546" t="s">
        <v>49</v>
      </c>
      <c r="F2" s="547"/>
      <c r="G2" s="548"/>
      <c r="H2" s="546" t="s">
        <v>52</v>
      </c>
      <c r="I2" s="547"/>
      <c r="J2" s="548"/>
      <c r="K2" s="546" t="s">
        <v>53</v>
      </c>
      <c r="L2" s="547"/>
      <c r="M2" s="548"/>
      <c r="N2" s="546" t="s">
        <v>54</v>
      </c>
      <c r="O2" s="547"/>
      <c r="P2" s="548"/>
      <c r="Q2" s="549" t="s">
        <v>55</v>
      </c>
      <c r="R2" s="547"/>
      <c r="S2" s="550"/>
      <c r="T2" s="546" t="s">
        <v>56</v>
      </c>
      <c r="U2" s="547"/>
      <c r="V2" s="548"/>
    </row>
    <row r="3" spans="1:22" ht="13.5" thickBot="1" x14ac:dyDescent="0.25">
      <c r="A3" s="552"/>
      <c r="B3" s="554"/>
      <c r="C3" s="554"/>
      <c r="D3" s="556"/>
      <c r="E3" s="85" t="s">
        <v>50</v>
      </c>
      <c r="F3" s="86" t="s">
        <v>65</v>
      </c>
      <c r="G3" s="87" t="s">
        <v>51</v>
      </c>
      <c r="H3" s="85" t="s">
        <v>50</v>
      </c>
      <c r="I3" s="86" t="s">
        <v>65</v>
      </c>
      <c r="J3" s="87" t="s">
        <v>51</v>
      </c>
      <c r="K3" s="85" t="s">
        <v>50</v>
      </c>
      <c r="L3" s="86" t="s">
        <v>65</v>
      </c>
      <c r="M3" s="87" t="s">
        <v>51</v>
      </c>
      <c r="N3" s="85" t="s">
        <v>50</v>
      </c>
      <c r="O3" s="86" t="s">
        <v>65</v>
      </c>
      <c r="P3" s="87" t="s">
        <v>51</v>
      </c>
      <c r="Q3" s="88" t="s">
        <v>50</v>
      </c>
      <c r="R3" s="86" t="s">
        <v>65</v>
      </c>
      <c r="S3" s="89" t="s">
        <v>51</v>
      </c>
      <c r="T3" s="85" t="s">
        <v>50</v>
      </c>
      <c r="U3" s="86" t="s">
        <v>65</v>
      </c>
      <c r="V3" s="87" t="s">
        <v>51</v>
      </c>
    </row>
    <row r="4" spans="1:22" x14ac:dyDescent="0.2">
      <c r="A4" s="332"/>
      <c r="B4" s="333"/>
      <c r="C4" s="334" t="s">
        <v>64</v>
      </c>
      <c r="D4" s="335">
        <v>0</v>
      </c>
      <c r="E4" s="336">
        <v>0</v>
      </c>
      <c r="F4" s="337">
        <f>D4*E4</f>
        <v>0</v>
      </c>
      <c r="G4" s="338">
        <f>IF(F4&gt;10000,(F4*33.8%),0)</f>
        <v>0</v>
      </c>
      <c r="H4" s="336"/>
      <c r="I4" s="333">
        <f>D4*H4</f>
        <v>0</v>
      </c>
      <c r="J4" s="338">
        <f>IF(I4&gt;10000,(I4*33.8%),0)</f>
        <v>0</v>
      </c>
      <c r="K4" s="336"/>
      <c r="L4" s="333">
        <f>D4*K4</f>
        <v>0</v>
      </c>
      <c r="M4" s="338">
        <f>IF(L4&gt;10000,(L4*33.8%),0)</f>
        <v>0</v>
      </c>
      <c r="N4" s="336"/>
      <c r="O4" s="333">
        <f>D4*N4</f>
        <v>0</v>
      </c>
      <c r="P4" s="338">
        <f>IF(O4&gt;10000,(O4*33.8%),0)</f>
        <v>0</v>
      </c>
      <c r="Q4" s="339"/>
      <c r="R4" s="333">
        <f>Q4*D4</f>
        <v>0</v>
      </c>
      <c r="S4" s="338">
        <f>IF(R4&gt;10000,(R4*33.8%),0)</f>
        <v>0</v>
      </c>
      <c r="T4" s="336"/>
      <c r="U4" s="333">
        <f>T4*D4</f>
        <v>0</v>
      </c>
      <c r="V4" s="338">
        <f>IF(U4&gt;10000,(U4*33.8%),0)</f>
        <v>0</v>
      </c>
    </row>
    <row r="5" spans="1:22" x14ac:dyDescent="0.2">
      <c r="A5" s="340"/>
      <c r="B5" s="341"/>
      <c r="C5" s="93" t="s">
        <v>64</v>
      </c>
      <c r="D5" s="342"/>
      <c r="E5" s="343"/>
      <c r="F5" s="344">
        <f t="shared" ref="F5:F15" si="0">D5*E5</f>
        <v>0</v>
      </c>
      <c r="G5" s="345">
        <f t="shared" ref="G5:G18" si="1">IF(F5&gt;10000,(F5*33.8%),0)</f>
        <v>0</v>
      </c>
      <c r="H5" s="343"/>
      <c r="I5" s="341">
        <f t="shared" ref="I5:I33" si="2">D5*H5</f>
        <v>0</v>
      </c>
      <c r="J5" s="345">
        <f t="shared" ref="J5:J18" si="3">IF(I5&gt;10000,(I5*33.8%),0)</f>
        <v>0</v>
      </c>
      <c r="K5" s="343"/>
      <c r="L5" s="341">
        <f t="shared" ref="L5:L33" si="4">D5*K5</f>
        <v>0</v>
      </c>
      <c r="M5" s="345">
        <f t="shared" ref="M5:M18" si="5">IF(L5&gt;10000,(L5*33.8%),0)</f>
        <v>0</v>
      </c>
      <c r="N5" s="343"/>
      <c r="O5" s="341">
        <f t="shared" ref="O5:O33" si="6">D5*N5</f>
        <v>0</v>
      </c>
      <c r="P5" s="345">
        <f t="shared" ref="P5:P18" si="7">IF(O5&gt;10000,(O5*33.8%),0)</f>
        <v>0</v>
      </c>
      <c r="Q5" s="346"/>
      <c r="R5" s="341">
        <f t="shared" ref="R5:R33" si="8">Q5*D5</f>
        <v>0</v>
      </c>
      <c r="S5" s="345">
        <f t="shared" ref="S5:S18" si="9">IF(R5&gt;10000,(R5*33.8%),0)</f>
        <v>0</v>
      </c>
      <c r="T5" s="343"/>
      <c r="U5" s="341">
        <f t="shared" ref="U5:U33" si="10">T5*D5</f>
        <v>0</v>
      </c>
      <c r="V5" s="345">
        <f t="shared" ref="V5:V18" si="11">IF(U5&gt;10000,(U5*33.8%),0)</f>
        <v>0</v>
      </c>
    </row>
    <row r="6" spans="1:22" x14ac:dyDescent="0.2">
      <c r="A6" s="340"/>
      <c r="B6" s="341"/>
      <c r="C6" s="93" t="s">
        <v>64</v>
      </c>
      <c r="D6" s="342">
        <v>0</v>
      </c>
      <c r="E6" s="343">
        <v>0</v>
      </c>
      <c r="F6" s="344">
        <f t="shared" si="0"/>
        <v>0</v>
      </c>
      <c r="G6" s="345">
        <f t="shared" si="1"/>
        <v>0</v>
      </c>
      <c r="H6" s="343">
        <v>0</v>
      </c>
      <c r="I6" s="341">
        <f t="shared" si="2"/>
        <v>0</v>
      </c>
      <c r="J6" s="345">
        <f t="shared" si="3"/>
        <v>0</v>
      </c>
      <c r="K6" s="343">
        <v>0</v>
      </c>
      <c r="L6" s="341">
        <f t="shared" si="4"/>
        <v>0</v>
      </c>
      <c r="M6" s="345">
        <f t="shared" si="5"/>
        <v>0</v>
      </c>
      <c r="N6" s="343">
        <v>0</v>
      </c>
      <c r="O6" s="341">
        <f t="shared" si="6"/>
        <v>0</v>
      </c>
      <c r="P6" s="345">
        <f t="shared" si="7"/>
        <v>0</v>
      </c>
      <c r="Q6" s="346">
        <v>0</v>
      </c>
      <c r="R6" s="341">
        <f t="shared" si="8"/>
        <v>0</v>
      </c>
      <c r="S6" s="345">
        <f t="shared" si="9"/>
        <v>0</v>
      </c>
      <c r="T6" s="343">
        <v>0</v>
      </c>
      <c r="U6" s="341">
        <f t="shared" si="10"/>
        <v>0</v>
      </c>
      <c r="V6" s="345">
        <f t="shared" si="11"/>
        <v>0</v>
      </c>
    </row>
    <row r="7" spans="1:22" x14ac:dyDescent="0.2">
      <c r="A7" s="340"/>
      <c r="B7" s="341"/>
      <c r="C7" s="93" t="s">
        <v>64</v>
      </c>
      <c r="D7" s="342">
        <v>0</v>
      </c>
      <c r="E7" s="343">
        <v>0</v>
      </c>
      <c r="F7" s="344">
        <f t="shared" si="0"/>
        <v>0</v>
      </c>
      <c r="G7" s="345">
        <f t="shared" si="1"/>
        <v>0</v>
      </c>
      <c r="H7" s="343"/>
      <c r="I7" s="341">
        <f t="shared" si="2"/>
        <v>0</v>
      </c>
      <c r="J7" s="345">
        <f t="shared" si="3"/>
        <v>0</v>
      </c>
      <c r="K7" s="343"/>
      <c r="L7" s="341">
        <f t="shared" si="4"/>
        <v>0</v>
      </c>
      <c r="M7" s="345">
        <f t="shared" si="5"/>
        <v>0</v>
      </c>
      <c r="N7" s="343"/>
      <c r="O7" s="341">
        <f t="shared" si="6"/>
        <v>0</v>
      </c>
      <c r="P7" s="345">
        <f t="shared" si="7"/>
        <v>0</v>
      </c>
      <c r="Q7" s="346"/>
      <c r="R7" s="341">
        <f t="shared" si="8"/>
        <v>0</v>
      </c>
      <c r="S7" s="345">
        <f t="shared" si="9"/>
        <v>0</v>
      </c>
      <c r="T7" s="343"/>
      <c r="U7" s="341">
        <f t="shared" si="10"/>
        <v>0</v>
      </c>
      <c r="V7" s="345">
        <f t="shared" si="11"/>
        <v>0</v>
      </c>
    </row>
    <row r="8" spans="1:22" x14ac:dyDescent="0.2">
      <c r="A8" s="340"/>
      <c r="B8" s="341"/>
      <c r="C8" s="93" t="s">
        <v>64</v>
      </c>
      <c r="D8" s="342"/>
      <c r="E8" s="343"/>
      <c r="F8" s="344">
        <f t="shared" si="0"/>
        <v>0</v>
      </c>
      <c r="G8" s="345">
        <f t="shared" si="1"/>
        <v>0</v>
      </c>
      <c r="H8" s="343"/>
      <c r="I8" s="341">
        <f t="shared" si="2"/>
        <v>0</v>
      </c>
      <c r="J8" s="345">
        <f t="shared" si="3"/>
        <v>0</v>
      </c>
      <c r="K8" s="343"/>
      <c r="L8" s="341">
        <f t="shared" si="4"/>
        <v>0</v>
      </c>
      <c r="M8" s="345">
        <f t="shared" si="5"/>
        <v>0</v>
      </c>
      <c r="N8" s="343"/>
      <c r="O8" s="341">
        <f t="shared" si="6"/>
        <v>0</v>
      </c>
      <c r="P8" s="345">
        <f t="shared" si="7"/>
        <v>0</v>
      </c>
      <c r="Q8" s="346"/>
      <c r="R8" s="341">
        <f t="shared" si="8"/>
        <v>0</v>
      </c>
      <c r="S8" s="345">
        <f t="shared" si="9"/>
        <v>0</v>
      </c>
      <c r="T8" s="343"/>
      <c r="U8" s="341">
        <f t="shared" si="10"/>
        <v>0</v>
      </c>
      <c r="V8" s="345">
        <f t="shared" si="11"/>
        <v>0</v>
      </c>
    </row>
    <row r="9" spans="1:22" x14ac:dyDescent="0.2">
      <c r="A9" s="340"/>
      <c r="B9" s="341"/>
      <c r="C9" s="93" t="s">
        <v>64</v>
      </c>
      <c r="D9" s="342"/>
      <c r="E9" s="343"/>
      <c r="F9" s="344">
        <f t="shared" si="0"/>
        <v>0</v>
      </c>
      <c r="G9" s="345">
        <f t="shared" si="1"/>
        <v>0</v>
      </c>
      <c r="H9" s="343"/>
      <c r="I9" s="341">
        <f t="shared" si="2"/>
        <v>0</v>
      </c>
      <c r="J9" s="345">
        <f t="shared" si="3"/>
        <v>0</v>
      </c>
      <c r="K9" s="343"/>
      <c r="L9" s="341">
        <f t="shared" si="4"/>
        <v>0</v>
      </c>
      <c r="M9" s="345">
        <f t="shared" si="5"/>
        <v>0</v>
      </c>
      <c r="N9" s="343"/>
      <c r="O9" s="341">
        <f t="shared" si="6"/>
        <v>0</v>
      </c>
      <c r="P9" s="345">
        <f t="shared" si="7"/>
        <v>0</v>
      </c>
      <c r="Q9" s="346"/>
      <c r="R9" s="341">
        <f t="shared" si="8"/>
        <v>0</v>
      </c>
      <c r="S9" s="345">
        <f t="shared" si="9"/>
        <v>0</v>
      </c>
      <c r="T9" s="343"/>
      <c r="U9" s="341">
        <f t="shared" si="10"/>
        <v>0</v>
      </c>
      <c r="V9" s="345">
        <f t="shared" si="11"/>
        <v>0</v>
      </c>
    </row>
    <row r="10" spans="1:22" x14ac:dyDescent="0.2">
      <c r="A10" s="340"/>
      <c r="B10" s="341"/>
      <c r="C10" s="93" t="s">
        <v>64</v>
      </c>
      <c r="D10" s="342"/>
      <c r="E10" s="343"/>
      <c r="F10" s="344">
        <f t="shared" si="0"/>
        <v>0</v>
      </c>
      <c r="G10" s="345">
        <f t="shared" si="1"/>
        <v>0</v>
      </c>
      <c r="H10" s="343"/>
      <c r="I10" s="341">
        <f t="shared" si="2"/>
        <v>0</v>
      </c>
      <c r="J10" s="345">
        <f t="shared" si="3"/>
        <v>0</v>
      </c>
      <c r="K10" s="343"/>
      <c r="L10" s="341">
        <f t="shared" si="4"/>
        <v>0</v>
      </c>
      <c r="M10" s="345">
        <f t="shared" si="5"/>
        <v>0</v>
      </c>
      <c r="N10" s="343"/>
      <c r="O10" s="341">
        <f t="shared" si="6"/>
        <v>0</v>
      </c>
      <c r="P10" s="345">
        <f t="shared" si="7"/>
        <v>0</v>
      </c>
      <c r="Q10" s="346"/>
      <c r="R10" s="341">
        <f t="shared" si="8"/>
        <v>0</v>
      </c>
      <c r="S10" s="345">
        <f t="shared" si="9"/>
        <v>0</v>
      </c>
      <c r="T10" s="343"/>
      <c r="U10" s="341">
        <f t="shared" si="10"/>
        <v>0</v>
      </c>
      <c r="V10" s="345">
        <f t="shared" si="11"/>
        <v>0</v>
      </c>
    </row>
    <row r="11" spans="1:22" x14ac:dyDescent="0.2">
      <c r="A11" s="340"/>
      <c r="B11" s="341"/>
      <c r="C11" s="93" t="s">
        <v>64</v>
      </c>
      <c r="D11" s="342"/>
      <c r="E11" s="343"/>
      <c r="F11" s="344">
        <f t="shared" si="0"/>
        <v>0</v>
      </c>
      <c r="G11" s="345">
        <f t="shared" si="1"/>
        <v>0</v>
      </c>
      <c r="H11" s="343"/>
      <c r="I11" s="341">
        <f t="shared" si="2"/>
        <v>0</v>
      </c>
      <c r="J11" s="345">
        <f t="shared" si="3"/>
        <v>0</v>
      </c>
      <c r="K11" s="343"/>
      <c r="L11" s="341">
        <f t="shared" si="4"/>
        <v>0</v>
      </c>
      <c r="M11" s="345">
        <f t="shared" si="5"/>
        <v>0</v>
      </c>
      <c r="N11" s="343"/>
      <c r="O11" s="341">
        <f t="shared" si="6"/>
        <v>0</v>
      </c>
      <c r="P11" s="345">
        <f t="shared" si="7"/>
        <v>0</v>
      </c>
      <c r="Q11" s="346"/>
      <c r="R11" s="341">
        <f t="shared" si="8"/>
        <v>0</v>
      </c>
      <c r="S11" s="345">
        <f t="shared" si="9"/>
        <v>0</v>
      </c>
      <c r="T11" s="343"/>
      <c r="U11" s="341">
        <f t="shared" si="10"/>
        <v>0</v>
      </c>
      <c r="V11" s="345">
        <f t="shared" si="11"/>
        <v>0</v>
      </c>
    </row>
    <row r="12" spans="1:22" x14ac:dyDescent="0.2">
      <c r="A12" s="340"/>
      <c r="B12" s="341"/>
      <c r="C12" s="93" t="s">
        <v>64</v>
      </c>
      <c r="D12" s="342"/>
      <c r="E12" s="343"/>
      <c r="F12" s="344">
        <f t="shared" si="0"/>
        <v>0</v>
      </c>
      <c r="G12" s="345">
        <f t="shared" si="1"/>
        <v>0</v>
      </c>
      <c r="H12" s="343"/>
      <c r="I12" s="341">
        <f t="shared" si="2"/>
        <v>0</v>
      </c>
      <c r="J12" s="345">
        <f t="shared" si="3"/>
        <v>0</v>
      </c>
      <c r="K12" s="343"/>
      <c r="L12" s="341">
        <f t="shared" si="4"/>
        <v>0</v>
      </c>
      <c r="M12" s="345">
        <f t="shared" si="5"/>
        <v>0</v>
      </c>
      <c r="N12" s="343"/>
      <c r="O12" s="341">
        <f t="shared" si="6"/>
        <v>0</v>
      </c>
      <c r="P12" s="345">
        <f t="shared" si="7"/>
        <v>0</v>
      </c>
      <c r="Q12" s="346"/>
      <c r="R12" s="341">
        <f t="shared" si="8"/>
        <v>0</v>
      </c>
      <c r="S12" s="345">
        <f t="shared" si="9"/>
        <v>0</v>
      </c>
      <c r="T12" s="343"/>
      <c r="U12" s="341">
        <f t="shared" si="10"/>
        <v>0</v>
      </c>
      <c r="V12" s="345">
        <f t="shared" si="11"/>
        <v>0</v>
      </c>
    </row>
    <row r="13" spans="1:22" x14ac:dyDescent="0.2">
      <c r="A13" s="340"/>
      <c r="B13" s="341"/>
      <c r="C13" s="93" t="s">
        <v>64</v>
      </c>
      <c r="D13" s="342"/>
      <c r="E13" s="343"/>
      <c r="F13" s="344">
        <f t="shared" si="0"/>
        <v>0</v>
      </c>
      <c r="G13" s="345">
        <f t="shared" si="1"/>
        <v>0</v>
      </c>
      <c r="H13" s="343"/>
      <c r="I13" s="341">
        <f t="shared" si="2"/>
        <v>0</v>
      </c>
      <c r="J13" s="345">
        <f t="shared" si="3"/>
        <v>0</v>
      </c>
      <c r="K13" s="343"/>
      <c r="L13" s="341">
        <f t="shared" si="4"/>
        <v>0</v>
      </c>
      <c r="M13" s="345">
        <f t="shared" si="5"/>
        <v>0</v>
      </c>
      <c r="N13" s="343"/>
      <c r="O13" s="341">
        <f t="shared" si="6"/>
        <v>0</v>
      </c>
      <c r="P13" s="345">
        <f t="shared" si="7"/>
        <v>0</v>
      </c>
      <c r="Q13" s="346"/>
      <c r="R13" s="341">
        <f t="shared" si="8"/>
        <v>0</v>
      </c>
      <c r="S13" s="345">
        <f t="shared" si="9"/>
        <v>0</v>
      </c>
      <c r="T13" s="343"/>
      <c r="U13" s="341">
        <f t="shared" si="10"/>
        <v>0</v>
      </c>
      <c r="V13" s="345">
        <f t="shared" si="11"/>
        <v>0</v>
      </c>
    </row>
    <row r="14" spans="1:22" x14ac:dyDescent="0.2">
      <c r="A14" s="340"/>
      <c r="B14" s="341"/>
      <c r="C14" s="93" t="s">
        <v>64</v>
      </c>
      <c r="D14" s="342"/>
      <c r="E14" s="343"/>
      <c r="F14" s="344">
        <f t="shared" si="0"/>
        <v>0</v>
      </c>
      <c r="G14" s="345">
        <f t="shared" si="1"/>
        <v>0</v>
      </c>
      <c r="H14" s="343"/>
      <c r="I14" s="341">
        <f t="shared" si="2"/>
        <v>0</v>
      </c>
      <c r="J14" s="345">
        <f t="shared" si="3"/>
        <v>0</v>
      </c>
      <c r="K14" s="343"/>
      <c r="L14" s="341">
        <f t="shared" si="4"/>
        <v>0</v>
      </c>
      <c r="M14" s="345">
        <f t="shared" si="5"/>
        <v>0</v>
      </c>
      <c r="N14" s="343"/>
      <c r="O14" s="341">
        <f t="shared" si="6"/>
        <v>0</v>
      </c>
      <c r="P14" s="345">
        <f t="shared" si="7"/>
        <v>0</v>
      </c>
      <c r="Q14" s="346"/>
      <c r="R14" s="341">
        <f t="shared" si="8"/>
        <v>0</v>
      </c>
      <c r="S14" s="345">
        <f t="shared" si="9"/>
        <v>0</v>
      </c>
      <c r="T14" s="343"/>
      <c r="U14" s="341">
        <f t="shared" si="10"/>
        <v>0</v>
      </c>
      <c r="V14" s="345">
        <f t="shared" si="11"/>
        <v>0</v>
      </c>
    </row>
    <row r="15" spans="1:22" x14ac:dyDescent="0.2">
      <c r="A15" s="340"/>
      <c r="B15" s="341"/>
      <c r="C15" s="93" t="s">
        <v>64</v>
      </c>
      <c r="D15" s="342"/>
      <c r="E15" s="343"/>
      <c r="F15" s="344">
        <f t="shared" si="0"/>
        <v>0</v>
      </c>
      <c r="G15" s="345">
        <f t="shared" si="1"/>
        <v>0</v>
      </c>
      <c r="H15" s="343"/>
      <c r="I15" s="341">
        <f t="shared" si="2"/>
        <v>0</v>
      </c>
      <c r="J15" s="345">
        <f t="shared" si="3"/>
        <v>0</v>
      </c>
      <c r="K15" s="343"/>
      <c r="L15" s="341">
        <f t="shared" si="4"/>
        <v>0</v>
      </c>
      <c r="M15" s="345">
        <f t="shared" si="5"/>
        <v>0</v>
      </c>
      <c r="N15" s="343"/>
      <c r="O15" s="341">
        <f t="shared" si="6"/>
        <v>0</v>
      </c>
      <c r="P15" s="345">
        <f t="shared" si="7"/>
        <v>0</v>
      </c>
      <c r="Q15" s="346"/>
      <c r="R15" s="341">
        <f t="shared" si="8"/>
        <v>0</v>
      </c>
      <c r="S15" s="345">
        <f t="shared" si="9"/>
        <v>0</v>
      </c>
      <c r="T15" s="343"/>
      <c r="U15" s="341">
        <f t="shared" si="10"/>
        <v>0</v>
      </c>
      <c r="V15" s="345">
        <f t="shared" si="11"/>
        <v>0</v>
      </c>
    </row>
    <row r="16" spans="1:22" x14ac:dyDescent="0.2">
      <c r="A16" s="347"/>
      <c r="B16" s="348"/>
      <c r="C16" s="94" t="s">
        <v>64</v>
      </c>
      <c r="D16" s="349"/>
      <c r="E16" s="350"/>
      <c r="F16" s="344">
        <f>D16*E16</f>
        <v>0</v>
      </c>
      <c r="G16" s="345">
        <f t="shared" si="1"/>
        <v>0</v>
      </c>
      <c r="H16" s="350"/>
      <c r="I16" s="341">
        <f t="shared" si="2"/>
        <v>0</v>
      </c>
      <c r="J16" s="345">
        <f t="shared" si="3"/>
        <v>0</v>
      </c>
      <c r="K16" s="350"/>
      <c r="L16" s="341">
        <f t="shared" si="4"/>
        <v>0</v>
      </c>
      <c r="M16" s="345">
        <f t="shared" si="5"/>
        <v>0</v>
      </c>
      <c r="N16" s="350"/>
      <c r="O16" s="341">
        <f t="shared" si="6"/>
        <v>0</v>
      </c>
      <c r="P16" s="345">
        <f t="shared" si="7"/>
        <v>0</v>
      </c>
      <c r="Q16" s="351"/>
      <c r="R16" s="341">
        <f t="shared" si="8"/>
        <v>0</v>
      </c>
      <c r="S16" s="345">
        <f t="shared" si="9"/>
        <v>0</v>
      </c>
      <c r="T16" s="350"/>
      <c r="U16" s="341">
        <f t="shared" si="10"/>
        <v>0</v>
      </c>
      <c r="V16" s="345">
        <f t="shared" si="11"/>
        <v>0</v>
      </c>
    </row>
    <row r="17" spans="1:22" x14ac:dyDescent="0.2">
      <c r="A17" s="347"/>
      <c r="B17" s="348"/>
      <c r="C17" s="94" t="s">
        <v>64</v>
      </c>
      <c r="D17" s="349"/>
      <c r="E17" s="350"/>
      <c r="F17" s="344">
        <f t="shared" ref="F17:F33" si="12">D17*E17</f>
        <v>0</v>
      </c>
      <c r="G17" s="345">
        <f t="shared" si="1"/>
        <v>0</v>
      </c>
      <c r="H17" s="350"/>
      <c r="I17" s="341">
        <f t="shared" si="2"/>
        <v>0</v>
      </c>
      <c r="J17" s="345">
        <f t="shared" si="3"/>
        <v>0</v>
      </c>
      <c r="K17" s="350"/>
      <c r="L17" s="341">
        <f t="shared" si="4"/>
        <v>0</v>
      </c>
      <c r="M17" s="345">
        <f t="shared" si="5"/>
        <v>0</v>
      </c>
      <c r="N17" s="350"/>
      <c r="O17" s="341">
        <f t="shared" si="6"/>
        <v>0</v>
      </c>
      <c r="P17" s="345">
        <f t="shared" si="7"/>
        <v>0</v>
      </c>
      <c r="Q17" s="351"/>
      <c r="R17" s="341">
        <f t="shared" si="8"/>
        <v>0</v>
      </c>
      <c r="S17" s="345">
        <f t="shared" si="9"/>
        <v>0</v>
      </c>
      <c r="T17" s="350"/>
      <c r="U17" s="341">
        <f t="shared" si="10"/>
        <v>0</v>
      </c>
      <c r="V17" s="345">
        <f t="shared" si="11"/>
        <v>0</v>
      </c>
    </row>
    <row r="18" spans="1:22" ht="13.5" thickBot="1" x14ac:dyDescent="0.25">
      <c r="A18" s="352"/>
      <c r="B18" s="353"/>
      <c r="C18" s="97" t="s">
        <v>64</v>
      </c>
      <c r="D18" s="354"/>
      <c r="E18" s="355"/>
      <c r="F18" s="356">
        <f t="shared" si="12"/>
        <v>0</v>
      </c>
      <c r="G18" s="357">
        <f t="shared" si="1"/>
        <v>0</v>
      </c>
      <c r="H18" s="355"/>
      <c r="I18" s="353">
        <f t="shared" si="2"/>
        <v>0</v>
      </c>
      <c r="J18" s="357">
        <f t="shared" si="3"/>
        <v>0</v>
      </c>
      <c r="K18" s="355"/>
      <c r="L18" s="353">
        <f t="shared" si="4"/>
        <v>0</v>
      </c>
      <c r="M18" s="357">
        <f t="shared" si="5"/>
        <v>0</v>
      </c>
      <c r="N18" s="355"/>
      <c r="O18" s="353">
        <f t="shared" si="6"/>
        <v>0</v>
      </c>
      <c r="P18" s="357">
        <f t="shared" si="7"/>
        <v>0</v>
      </c>
      <c r="Q18" s="358"/>
      <c r="R18" s="353">
        <f t="shared" si="8"/>
        <v>0</v>
      </c>
      <c r="S18" s="357">
        <f t="shared" si="9"/>
        <v>0</v>
      </c>
      <c r="T18" s="355"/>
      <c r="U18" s="353">
        <f t="shared" si="10"/>
        <v>0</v>
      </c>
      <c r="V18" s="357">
        <f t="shared" si="11"/>
        <v>0</v>
      </c>
    </row>
    <row r="19" spans="1:22" ht="13.5" thickTop="1" x14ac:dyDescent="0.2">
      <c r="A19" s="340"/>
      <c r="B19" s="341"/>
      <c r="C19" s="93" t="s">
        <v>63</v>
      </c>
      <c r="D19" s="342"/>
      <c r="E19" s="343"/>
      <c r="F19" s="344">
        <f t="shared" si="12"/>
        <v>0</v>
      </c>
      <c r="G19" s="345">
        <f>IF(F19&gt;3000,(F19*33.8%),0)</f>
        <v>0</v>
      </c>
      <c r="H19" s="343"/>
      <c r="I19" s="341">
        <f t="shared" si="2"/>
        <v>0</v>
      </c>
      <c r="J19" s="345">
        <f>IF(I19&gt;3000,(I19*33.8%),0)</f>
        <v>0</v>
      </c>
      <c r="K19" s="343"/>
      <c r="L19" s="341">
        <f t="shared" si="4"/>
        <v>0</v>
      </c>
      <c r="M19" s="345">
        <f>IF(L19&gt;3000,(L19*33.8%),0)</f>
        <v>0</v>
      </c>
      <c r="N19" s="343"/>
      <c r="O19" s="341">
        <f t="shared" si="6"/>
        <v>0</v>
      </c>
      <c r="P19" s="345">
        <f>IF(O19&gt;3000,(O19*33.8%),0)</f>
        <v>0</v>
      </c>
      <c r="Q19" s="346"/>
      <c r="R19" s="341">
        <f t="shared" si="8"/>
        <v>0</v>
      </c>
      <c r="S19" s="345">
        <f>IF(R19&gt;3000,(R19*33.8%),0)</f>
        <v>0</v>
      </c>
      <c r="T19" s="343"/>
      <c r="U19" s="341">
        <f t="shared" si="10"/>
        <v>0</v>
      </c>
      <c r="V19" s="345">
        <f>IF(U19&gt;3000,(U19*33.8%),0)</f>
        <v>0</v>
      </c>
    </row>
    <row r="20" spans="1:22" x14ac:dyDescent="0.2">
      <c r="A20" s="340"/>
      <c r="B20" s="341"/>
      <c r="C20" s="93" t="s">
        <v>63</v>
      </c>
      <c r="D20" s="342"/>
      <c r="E20" s="343"/>
      <c r="F20" s="344">
        <f t="shared" si="12"/>
        <v>0</v>
      </c>
      <c r="G20" s="345">
        <f t="shared" ref="G20:G33" si="13">IF(F20&gt;3000,(F20*33.8%),0)</f>
        <v>0</v>
      </c>
      <c r="H20" s="343"/>
      <c r="I20" s="341">
        <f t="shared" si="2"/>
        <v>0</v>
      </c>
      <c r="J20" s="345">
        <f t="shared" ref="J20:J33" si="14">IF(I20&gt;3000,(I20*33.8%),0)</f>
        <v>0</v>
      </c>
      <c r="K20" s="343"/>
      <c r="L20" s="341">
        <f t="shared" si="4"/>
        <v>0</v>
      </c>
      <c r="M20" s="345">
        <f t="shared" ref="M20:M33" si="15">IF(L20&gt;3000,(L20*33.8%),0)</f>
        <v>0</v>
      </c>
      <c r="N20" s="343"/>
      <c r="O20" s="341">
        <f t="shared" si="6"/>
        <v>0</v>
      </c>
      <c r="P20" s="345">
        <f t="shared" ref="P20:P33" si="16">IF(O20&gt;3000,(O20*33.8%),0)</f>
        <v>0</v>
      </c>
      <c r="Q20" s="346"/>
      <c r="R20" s="341">
        <f t="shared" si="8"/>
        <v>0</v>
      </c>
      <c r="S20" s="345">
        <f t="shared" ref="S20:S33" si="17">IF(R20&gt;3000,(R20*33.8%),0)</f>
        <v>0</v>
      </c>
      <c r="T20" s="343"/>
      <c r="U20" s="341">
        <f t="shared" si="10"/>
        <v>0</v>
      </c>
      <c r="V20" s="345">
        <f t="shared" ref="V20:V30" si="18">IF(U20&gt;2499,(U20*34%),0)</f>
        <v>0</v>
      </c>
    </row>
    <row r="21" spans="1:22" x14ac:dyDescent="0.2">
      <c r="A21" s="340"/>
      <c r="B21" s="341"/>
      <c r="C21" s="93" t="s">
        <v>63</v>
      </c>
      <c r="D21" s="342"/>
      <c r="E21" s="343"/>
      <c r="F21" s="344">
        <f t="shared" si="12"/>
        <v>0</v>
      </c>
      <c r="G21" s="345">
        <f t="shared" si="13"/>
        <v>0</v>
      </c>
      <c r="H21" s="343"/>
      <c r="I21" s="341">
        <f t="shared" si="2"/>
        <v>0</v>
      </c>
      <c r="J21" s="345">
        <f t="shared" si="14"/>
        <v>0</v>
      </c>
      <c r="K21" s="343"/>
      <c r="L21" s="341">
        <f t="shared" si="4"/>
        <v>0</v>
      </c>
      <c r="M21" s="345">
        <f t="shared" si="15"/>
        <v>0</v>
      </c>
      <c r="N21" s="343"/>
      <c r="O21" s="341">
        <f t="shared" si="6"/>
        <v>0</v>
      </c>
      <c r="P21" s="345">
        <f t="shared" si="16"/>
        <v>0</v>
      </c>
      <c r="Q21" s="346"/>
      <c r="R21" s="341">
        <f t="shared" si="8"/>
        <v>0</v>
      </c>
      <c r="S21" s="345">
        <f t="shared" si="17"/>
        <v>0</v>
      </c>
      <c r="T21" s="343"/>
      <c r="U21" s="341">
        <f t="shared" si="10"/>
        <v>0</v>
      </c>
      <c r="V21" s="345">
        <f t="shared" si="18"/>
        <v>0</v>
      </c>
    </row>
    <row r="22" spans="1:22" x14ac:dyDescent="0.2">
      <c r="A22" s="340"/>
      <c r="B22" s="341"/>
      <c r="C22" s="93" t="s">
        <v>63</v>
      </c>
      <c r="D22" s="342"/>
      <c r="E22" s="343"/>
      <c r="F22" s="344">
        <f t="shared" si="12"/>
        <v>0</v>
      </c>
      <c r="G22" s="345">
        <f t="shared" si="13"/>
        <v>0</v>
      </c>
      <c r="H22" s="343"/>
      <c r="I22" s="341">
        <f t="shared" si="2"/>
        <v>0</v>
      </c>
      <c r="J22" s="345">
        <f t="shared" si="14"/>
        <v>0</v>
      </c>
      <c r="K22" s="343"/>
      <c r="L22" s="341">
        <f t="shared" si="4"/>
        <v>0</v>
      </c>
      <c r="M22" s="345">
        <f t="shared" si="15"/>
        <v>0</v>
      </c>
      <c r="N22" s="343"/>
      <c r="O22" s="341">
        <f t="shared" si="6"/>
        <v>0</v>
      </c>
      <c r="P22" s="345">
        <f t="shared" si="16"/>
        <v>0</v>
      </c>
      <c r="Q22" s="346"/>
      <c r="R22" s="341">
        <f t="shared" si="8"/>
        <v>0</v>
      </c>
      <c r="S22" s="345">
        <f t="shared" si="17"/>
        <v>0</v>
      </c>
      <c r="T22" s="343"/>
      <c r="U22" s="341">
        <f t="shared" si="10"/>
        <v>0</v>
      </c>
      <c r="V22" s="345">
        <f t="shared" si="18"/>
        <v>0</v>
      </c>
    </row>
    <row r="23" spans="1:22" x14ac:dyDescent="0.2">
      <c r="A23" s="340"/>
      <c r="B23" s="341"/>
      <c r="C23" s="93" t="s">
        <v>63</v>
      </c>
      <c r="D23" s="342"/>
      <c r="E23" s="343"/>
      <c r="F23" s="344">
        <f t="shared" si="12"/>
        <v>0</v>
      </c>
      <c r="G23" s="345">
        <f t="shared" si="13"/>
        <v>0</v>
      </c>
      <c r="H23" s="343"/>
      <c r="I23" s="341">
        <f t="shared" si="2"/>
        <v>0</v>
      </c>
      <c r="J23" s="345">
        <f t="shared" si="14"/>
        <v>0</v>
      </c>
      <c r="K23" s="343"/>
      <c r="L23" s="341">
        <f t="shared" si="4"/>
        <v>0</v>
      </c>
      <c r="M23" s="345">
        <f t="shared" si="15"/>
        <v>0</v>
      </c>
      <c r="N23" s="343"/>
      <c r="O23" s="341">
        <f t="shared" si="6"/>
        <v>0</v>
      </c>
      <c r="P23" s="345">
        <f t="shared" si="16"/>
        <v>0</v>
      </c>
      <c r="Q23" s="346"/>
      <c r="R23" s="341">
        <f t="shared" si="8"/>
        <v>0</v>
      </c>
      <c r="S23" s="345">
        <f t="shared" si="17"/>
        <v>0</v>
      </c>
      <c r="T23" s="343"/>
      <c r="U23" s="341">
        <f t="shared" si="10"/>
        <v>0</v>
      </c>
      <c r="V23" s="345">
        <f t="shared" si="18"/>
        <v>0</v>
      </c>
    </row>
    <row r="24" spans="1:22" x14ac:dyDescent="0.2">
      <c r="A24" s="340"/>
      <c r="B24" s="341"/>
      <c r="C24" s="93" t="s">
        <v>63</v>
      </c>
      <c r="D24" s="342"/>
      <c r="E24" s="343"/>
      <c r="F24" s="344">
        <f t="shared" si="12"/>
        <v>0</v>
      </c>
      <c r="G24" s="345">
        <f t="shared" si="13"/>
        <v>0</v>
      </c>
      <c r="H24" s="343"/>
      <c r="I24" s="341">
        <f t="shared" si="2"/>
        <v>0</v>
      </c>
      <c r="J24" s="345">
        <f t="shared" si="14"/>
        <v>0</v>
      </c>
      <c r="K24" s="343"/>
      <c r="L24" s="341">
        <f t="shared" si="4"/>
        <v>0</v>
      </c>
      <c r="M24" s="345">
        <f t="shared" si="15"/>
        <v>0</v>
      </c>
      <c r="N24" s="343"/>
      <c r="O24" s="341">
        <f t="shared" si="6"/>
        <v>0</v>
      </c>
      <c r="P24" s="345">
        <f t="shared" si="16"/>
        <v>0</v>
      </c>
      <c r="Q24" s="346"/>
      <c r="R24" s="341">
        <f t="shared" si="8"/>
        <v>0</v>
      </c>
      <c r="S24" s="345">
        <f t="shared" si="17"/>
        <v>0</v>
      </c>
      <c r="T24" s="343"/>
      <c r="U24" s="341">
        <f t="shared" si="10"/>
        <v>0</v>
      </c>
      <c r="V24" s="345">
        <f t="shared" si="18"/>
        <v>0</v>
      </c>
    </row>
    <row r="25" spans="1:22" x14ac:dyDescent="0.2">
      <c r="A25" s="340"/>
      <c r="B25" s="341"/>
      <c r="C25" s="93" t="s">
        <v>63</v>
      </c>
      <c r="D25" s="342"/>
      <c r="E25" s="343"/>
      <c r="F25" s="344">
        <f t="shared" si="12"/>
        <v>0</v>
      </c>
      <c r="G25" s="345">
        <f t="shared" si="13"/>
        <v>0</v>
      </c>
      <c r="H25" s="343"/>
      <c r="I25" s="341">
        <f t="shared" si="2"/>
        <v>0</v>
      </c>
      <c r="J25" s="345">
        <f t="shared" si="14"/>
        <v>0</v>
      </c>
      <c r="K25" s="343"/>
      <c r="L25" s="341">
        <f t="shared" si="4"/>
        <v>0</v>
      </c>
      <c r="M25" s="345">
        <f t="shared" si="15"/>
        <v>0</v>
      </c>
      <c r="N25" s="343"/>
      <c r="O25" s="341">
        <f t="shared" si="6"/>
        <v>0</v>
      </c>
      <c r="P25" s="345">
        <f t="shared" si="16"/>
        <v>0</v>
      </c>
      <c r="Q25" s="346"/>
      <c r="R25" s="341">
        <f t="shared" si="8"/>
        <v>0</v>
      </c>
      <c r="S25" s="345">
        <f t="shared" si="17"/>
        <v>0</v>
      </c>
      <c r="T25" s="343"/>
      <c r="U25" s="341">
        <f t="shared" si="10"/>
        <v>0</v>
      </c>
      <c r="V25" s="345">
        <f t="shared" si="18"/>
        <v>0</v>
      </c>
    </row>
    <row r="26" spans="1:22" x14ac:dyDescent="0.2">
      <c r="A26" s="340"/>
      <c r="B26" s="341"/>
      <c r="C26" s="93" t="s">
        <v>63</v>
      </c>
      <c r="D26" s="342"/>
      <c r="E26" s="343"/>
      <c r="F26" s="344">
        <f t="shared" si="12"/>
        <v>0</v>
      </c>
      <c r="G26" s="345">
        <f t="shared" si="13"/>
        <v>0</v>
      </c>
      <c r="H26" s="343"/>
      <c r="I26" s="341">
        <f t="shared" si="2"/>
        <v>0</v>
      </c>
      <c r="J26" s="345">
        <f t="shared" si="14"/>
        <v>0</v>
      </c>
      <c r="K26" s="343"/>
      <c r="L26" s="341">
        <f t="shared" si="4"/>
        <v>0</v>
      </c>
      <c r="M26" s="345">
        <f t="shared" si="15"/>
        <v>0</v>
      </c>
      <c r="N26" s="343"/>
      <c r="O26" s="341">
        <f t="shared" si="6"/>
        <v>0</v>
      </c>
      <c r="P26" s="345">
        <f t="shared" si="16"/>
        <v>0</v>
      </c>
      <c r="Q26" s="346"/>
      <c r="R26" s="341">
        <f t="shared" si="8"/>
        <v>0</v>
      </c>
      <c r="S26" s="345">
        <f t="shared" si="17"/>
        <v>0</v>
      </c>
      <c r="T26" s="343"/>
      <c r="U26" s="341">
        <f t="shared" si="10"/>
        <v>0</v>
      </c>
      <c r="V26" s="345">
        <f t="shared" si="18"/>
        <v>0</v>
      </c>
    </row>
    <row r="27" spans="1:22" x14ac:dyDescent="0.2">
      <c r="A27" s="340"/>
      <c r="B27" s="341"/>
      <c r="C27" s="93" t="s">
        <v>63</v>
      </c>
      <c r="D27" s="342"/>
      <c r="E27" s="343"/>
      <c r="F27" s="344">
        <f t="shared" si="12"/>
        <v>0</v>
      </c>
      <c r="G27" s="345">
        <f t="shared" si="13"/>
        <v>0</v>
      </c>
      <c r="H27" s="343"/>
      <c r="I27" s="341">
        <f t="shared" si="2"/>
        <v>0</v>
      </c>
      <c r="J27" s="345">
        <f t="shared" si="14"/>
        <v>0</v>
      </c>
      <c r="K27" s="343"/>
      <c r="L27" s="341">
        <f t="shared" si="4"/>
        <v>0</v>
      </c>
      <c r="M27" s="345">
        <f t="shared" si="15"/>
        <v>0</v>
      </c>
      <c r="N27" s="343"/>
      <c r="O27" s="341">
        <f t="shared" si="6"/>
        <v>0</v>
      </c>
      <c r="P27" s="345">
        <f t="shared" si="16"/>
        <v>0</v>
      </c>
      <c r="Q27" s="346"/>
      <c r="R27" s="341">
        <f t="shared" si="8"/>
        <v>0</v>
      </c>
      <c r="S27" s="345">
        <f t="shared" si="17"/>
        <v>0</v>
      </c>
      <c r="T27" s="343"/>
      <c r="U27" s="341">
        <f t="shared" si="10"/>
        <v>0</v>
      </c>
      <c r="V27" s="345">
        <f t="shared" si="18"/>
        <v>0</v>
      </c>
    </row>
    <row r="28" spans="1:22" x14ac:dyDescent="0.2">
      <c r="A28" s="340"/>
      <c r="B28" s="341"/>
      <c r="C28" s="93" t="s">
        <v>63</v>
      </c>
      <c r="D28" s="342"/>
      <c r="E28" s="343"/>
      <c r="F28" s="344">
        <f t="shared" si="12"/>
        <v>0</v>
      </c>
      <c r="G28" s="345">
        <f t="shared" si="13"/>
        <v>0</v>
      </c>
      <c r="H28" s="343"/>
      <c r="I28" s="341">
        <f t="shared" si="2"/>
        <v>0</v>
      </c>
      <c r="J28" s="345">
        <f t="shared" si="14"/>
        <v>0</v>
      </c>
      <c r="K28" s="343"/>
      <c r="L28" s="341">
        <f t="shared" si="4"/>
        <v>0</v>
      </c>
      <c r="M28" s="345">
        <f t="shared" si="15"/>
        <v>0</v>
      </c>
      <c r="N28" s="343"/>
      <c r="O28" s="341">
        <f t="shared" si="6"/>
        <v>0</v>
      </c>
      <c r="P28" s="345">
        <f t="shared" si="16"/>
        <v>0</v>
      </c>
      <c r="Q28" s="346"/>
      <c r="R28" s="341">
        <f t="shared" si="8"/>
        <v>0</v>
      </c>
      <c r="S28" s="345">
        <f t="shared" si="17"/>
        <v>0</v>
      </c>
      <c r="T28" s="343"/>
      <c r="U28" s="341">
        <f t="shared" si="10"/>
        <v>0</v>
      </c>
      <c r="V28" s="345">
        <f t="shared" si="18"/>
        <v>0</v>
      </c>
    </row>
    <row r="29" spans="1:22" x14ac:dyDescent="0.2">
      <c r="A29" s="340"/>
      <c r="B29" s="341"/>
      <c r="C29" s="93" t="s">
        <v>63</v>
      </c>
      <c r="D29" s="342"/>
      <c r="E29" s="343"/>
      <c r="F29" s="344">
        <f t="shared" si="12"/>
        <v>0</v>
      </c>
      <c r="G29" s="345">
        <f t="shared" si="13"/>
        <v>0</v>
      </c>
      <c r="H29" s="343"/>
      <c r="I29" s="341">
        <f t="shared" si="2"/>
        <v>0</v>
      </c>
      <c r="J29" s="345">
        <f t="shared" si="14"/>
        <v>0</v>
      </c>
      <c r="K29" s="343"/>
      <c r="L29" s="341">
        <f t="shared" si="4"/>
        <v>0</v>
      </c>
      <c r="M29" s="345">
        <f t="shared" si="15"/>
        <v>0</v>
      </c>
      <c r="N29" s="343"/>
      <c r="O29" s="341">
        <f t="shared" si="6"/>
        <v>0</v>
      </c>
      <c r="P29" s="345">
        <f t="shared" si="16"/>
        <v>0</v>
      </c>
      <c r="Q29" s="346"/>
      <c r="R29" s="341">
        <f t="shared" si="8"/>
        <v>0</v>
      </c>
      <c r="S29" s="345">
        <f t="shared" si="17"/>
        <v>0</v>
      </c>
      <c r="T29" s="343"/>
      <c r="U29" s="341">
        <f t="shared" si="10"/>
        <v>0</v>
      </c>
      <c r="V29" s="345">
        <f t="shared" si="18"/>
        <v>0</v>
      </c>
    </row>
    <row r="30" spans="1:22" x14ac:dyDescent="0.2">
      <c r="A30" s="340"/>
      <c r="B30" s="341"/>
      <c r="C30" s="93" t="s">
        <v>63</v>
      </c>
      <c r="D30" s="342"/>
      <c r="E30" s="343"/>
      <c r="F30" s="344">
        <f t="shared" si="12"/>
        <v>0</v>
      </c>
      <c r="G30" s="345">
        <f t="shared" si="13"/>
        <v>0</v>
      </c>
      <c r="H30" s="343"/>
      <c r="I30" s="341">
        <f t="shared" si="2"/>
        <v>0</v>
      </c>
      <c r="J30" s="345">
        <f t="shared" si="14"/>
        <v>0</v>
      </c>
      <c r="K30" s="343"/>
      <c r="L30" s="341">
        <f t="shared" si="4"/>
        <v>0</v>
      </c>
      <c r="M30" s="345">
        <f t="shared" si="15"/>
        <v>0</v>
      </c>
      <c r="N30" s="343"/>
      <c r="O30" s="341">
        <f t="shared" si="6"/>
        <v>0</v>
      </c>
      <c r="P30" s="345">
        <f t="shared" si="16"/>
        <v>0</v>
      </c>
      <c r="Q30" s="346"/>
      <c r="R30" s="341">
        <f t="shared" si="8"/>
        <v>0</v>
      </c>
      <c r="S30" s="345">
        <f t="shared" si="17"/>
        <v>0</v>
      </c>
      <c r="T30" s="343"/>
      <c r="U30" s="341">
        <f t="shared" si="10"/>
        <v>0</v>
      </c>
      <c r="V30" s="345">
        <f t="shared" si="18"/>
        <v>0</v>
      </c>
    </row>
    <row r="31" spans="1:22" x14ac:dyDescent="0.2">
      <c r="A31" s="347"/>
      <c r="B31" s="348"/>
      <c r="C31" s="94" t="s">
        <v>63</v>
      </c>
      <c r="D31" s="349"/>
      <c r="E31" s="350"/>
      <c r="F31" s="344">
        <f t="shared" si="12"/>
        <v>0</v>
      </c>
      <c r="G31" s="345">
        <f t="shared" si="13"/>
        <v>0</v>
      </c>
      <c r="H31" s="350"/>
      <c r="I31" s="341">
        <f t="shared" si="2"/>
        <v>0</v>
      </c>
      <c r="J31" s="345">
        <f t="shared" si="14"/>
        <v>0</v>
      </c>
      <c r="K31" s="350"/>
      <c r="L31" s="341">
        <f t="shared" si="4"/>
        <v>0</v>
      </c>
      <c r="M31" s="345">
        <f t="shared" si="15"/>
        <v>0</v>
      </c>
      <c r="N31" s="350"/>
      <c r="O31" s="341">
        <f t="shared" si="6"/>
        <v>0</v>
      </c>
      <c r="P31" s="345">
        <f t="shared" si="16"/>
        <v>0</v>
      </c>
      <c r="Q31" s="351"/>
      <c r="R31" s="341">
        <f t="shared" si="8"/>
        <v>0</v>
      </c>
      <c r="S31" s="345">
        <f t="shared" si="17"/>
        <v>0</v>
      </c>
      <c r="T31" s="350"/>
      <c r="U31" s="341">
        <f t="shared" si="10"/>
        <v>0</v>
      </c>
      <c r="V31" s="345">
        <f>IF(U31&gt;2499,(U31*34%),0)</f>
        <v>0</v>
      </c>
    </row>
    <row r="32" spans="1:22" x14ac:dyDescent="0.2">
      <c r="A32" s="359"/>
      <c r="B32" s="360"/>
      <c r="C32" s="95" t="s">
        <v>63</v>
      </c>
      <c r="D32" s="361"/>
      <c r="E32" s="362"/>
      <c r="F32" s="344">
        <f t="shared" si="12"/>
        <v>0</v>
      </c>
      <c r="G32" s="345">
        <f t="shared" si="13"/>
        <v>0</v>
      </c>
      <c r="H32" s="362"/>
      <c r="I32" s="341">
        <f t="shared" si="2"/>
        <v>0</v>
      </c>
      <c r="J32" s="345">
        <f t="shared" si="14"/>
        <v>0</v>
      </c>
      <c r="K32" s="362"/>
      <c r="L32" s="341">
        <f t="shared" si="4"/>
        <v>0</v>
      </c>
      <c r="M32" s="345">
        <f t="shared" si="15"/>
        <v>0</v>
      </c>
      <c r="N32" s="362"/>
      <c r="O32" s="341">
        <f t="shared" si="6"/>
        <v>0</v>
      </c>
      <c r="P32" s="345">
        <f t="shared" si="16"/>
        <v>0</v>
      </c>
      <c r="Q32" s="363"/>
      <c r="R32" s="341">
        <f t="shared" si="8"/>
        <v>0</v>
      </c>
      <c r="S32" s="345">
        <f t="shared" si="17"/>
        <v>0</v>
      </c>
      <c r="T32" s="362"/>
      <c r="U32" s="341">
        <f t="shared" si="10"/>
        <v>0</v>
      </c>
      <c r="V32" s="345">
        <f>IF(U32&gt;2499,(U32*34%),0)</f>
        <v>0</v>
      </c>
    </row>
    <row r="33" spans="1:22" ht="13.5" thickBot="1" x14ac:dyDescent="0.25">
      <c r="A33" s="364"/>
      <c r="B33" s="365"/>
      <c r="C33" s="96" t="s">
        <v>63</v>
      </c>
      <c r="D33" s="366"/>
      <c r="E33" s="367"/>
      <c r="F33" s="368">
        <f t="shared" si="12"/>
        <v>0</v>
      </c>
      <c r="G33" s="369">
        <f t="shared" si="13"/>
        <v>0</v>
      </c>
      <c r="H33" s="367"/>
      <c r="I33" s="370">
        <f t="shared" si="2"/>
        <v>0</v>
      </c>
      <c r="J33" s="369">
        <f t="shared" si="14"/>
        <v>0</v>
      </c>
      <c r="K33" s="367"/>
      <c r="L33" s="370">
        <f t="shared" si="4"/>
        <v>0</v>
      </c>
      <c r="M33" s="369">
        <f t="shared" si="15"/>
        <v>0</v>
      </c>
      <c r="N33" s="367"/>
      <c r="O33" s="370">
        <f t="shared" si="6"/>
        <v>0</v>
      </c>
      <c r="P33" s="369">
        <f t="shared" si="16"/>
        <v>0</v>
      </c>
      <c r="Q33" s="371"/>
      <c r="R33" s="370">
        <f t="shared" si="8"/>
        <v>0</v>
      </c>
      <c r="S33" s="369">
        <f t="shared" si="17"/>
        <v>0</v>
      </c>
      <c r="T33" s="367"/>
      <c r="U33" s="370">
        <f t="shared" si="10"/>
        <v>0</v>
      </c>
      <c r="V33" s="369">
        <f>IF(U33&gt;2499,(U33*34%),0)</f>
        <v>0</v>
      </c>
    </row>
    <row r="34" spans="1:22" ht="13.5" thickBot="1" x14ac:dyDescent="0.25">
      <c r="A34" s="90"/>
      <c r="B34" s="90"/>
      <c r="C34" s="91"/>
      <c r="D34" s="92"/>
      <c r="E34" s="92"/>
      <c r="F34" s="92"/>
      <c r="G34" s="92"/>
      <c r="H34" s="92"/>
      <c r="I34" s="90"/>
      <c r="J34" s="90"/>
      <c r="K34" s="92"/>
      <c r="L34" s="90"/>
      <c r="M34" s="90"/>
      <c r="N34" s="92"/>
      <c r="O34" s="90"/>
      <c r="P34" s="90"/>
      <c r="Q34" s="92"/>
      <c r="R34" s="90"/>
      <c r="S34" s="124"/>
      <c r="T34" s="92"/>
      <c r="U34" s="90"/>
      <c r="V34" s="92"/>
    </row>
    <row r="35" spans="1:22" ht="13.5" thickBot="1" x14ac:dyDescent="0.25">
      <c r="A35" s="90"/>
      <c r="B35" s="90"/>
      <c r="C35" s="91"/>
      <c r="D35" s="92"/>
      <c r="E35" s="92"/>
      <c r="F35" s="92"/>
      <c r="G35" s="398">
        <f>SUM(F4:F33)+SUM(G4:G33)</f>
        <v>0</v>
      </c>
      <c r="H35" s="92"/>
      <c r="I35" s="90"/>
      <c r="J35" s="398">
        <f>SUM(I4:I33)+SUM(J4:J33)</f>
        <v>0</v>
      </c>
      <c r="K35" s="92"/>
      <c r="L35" s="90"/>
      <c r="M35" s="398">
        <f>SUM(L4:L33)+SUM(M4:M33)</f>
        <v>0</v>
      </c>
      <c r="N35" s="92"/>
      <c r="O35" s="90"/>
      <c r="P35" s="398">
        <f>SUM(O4:O33)+SUM(P4:P33)</f>
        <v>0</v>
      </c>
      <c r="Q35" s="92"/>
      <c r="R35" s="90"/>
      <c r="S35" s="398">
        <f>SUM(R4:R33)+SUM(S4:S33)</f>
        <v>0</v>
      </c>
      <c r="T35" s="92"/>
      <c r="U35" s="90"/>
      <c r="V35" s="398">
        <f>SUM(U4:U33)+SUM(V4:V33)</f>
        <v>0</v>
      </c>
    </row>
    <row r="36" spans="1:22" ht="13.5" thickBot="1" x14ac:dyDescent="0.25"/>
    <row r="37" spans="1:22" ht="13.5" thickBot="1" x14ac:dyDescent="0.25">
      <c r="A37" s="551" t="s">
        <v>45</v>
      </c>
      <c r="B37" s="553" t="s">
        <v>46</v>
      </c>
      <c r="C37" s="553" t="s">
        <v>47</v>
      </c>
      <c r="D37" s="555" t="s">
        <v>48</v>
      </c>
      <c r="E37" s="546" t="s">
        <v>57</v>
      </c>
      <c r="F37" s="547"/>
      <c r="G37" s="548"/>
      <c r="H37" s="546" t="s">
        <v>58</v>
      </c>
      <c r="I37" s="547"/>
      <c r="J37" s="548"/>
      <c r="K37" s="546" t="s">
        <v>59</v>
      </c>
      <c r="L37" s="547"/>
      <c r="M37" s="548"/>
      <c r="N37" s="546" t="s">
        <v>60</v>
      </c>
      <c r="O37" s="547"/>
      <c r="P37" s="548"/>
      <c r="Q37" s="549" t="s">
        <v>61</v>
      </c>
      <c r="R37" s="547"/>
      <c r="S37" s="550"/>
      <c r="T37" s="546" t="s">
        <v>62</v>
      </c>
      <c r="U37" s="547"/>
      <c r="V37" s="548"/>
    </row>
    <row r="38" spans="1:22" ht="13.5" thickBot="1" x14ac:dyDescent="0.25">
      <c r="A38" s="552"/>
      <c r="B38" s="554"/>
      <c r="C38" s="554"/>
      <c r="D38" s="556"/>
      <c r="E38" s="85" t="s">
        <v>50</v>
      </c>
      <c r="F38" s="86" t="s">
        <v>65</v>
      </c>
      <c r="G38" s="87" t="s">
        <v>51</v>
      </c>
      <c r="H38" s="85" t="s">
        <v>50</v>
      </c>
      <c r="I38" s="86" t="s">
        <v>65</v>
      </c>
      <c r="J38" s="87" t="s">
        <v>51</v>
      </c>
      <c r="K38" s="85" t="s">
        <v>50</v>
      </c>
      <c r="L38" s="86" t="s">
        <v>65</v>
      </c>
      <c r="M38" s="87" t="s">
        <v>51</v>
      </c>
      <c r="N38" s="85" t="s">
        <v>50</v>
      </c>
      <c r="O38" s="86" t="s">
        <v>65</v>
      </c>
      <c r="P38" s="87" t="s">
        <v>51</v>
      </c>
      <c r="Q38" s="88" t="s">
        <v>50</v>
      </c>
      <c r="R38" s="86" t="s">
        <v>65</v>
      </c>
      <c r="S38" s="89" t="s">
        <v>51</v>
      </c>
      <c r="T38" s="85" t="s">
        <v>50</v>
      </c>
      <c r="U38" s="86" t="s">
        <v>65</v>
      </c>
      <c r="V38" s="87" t="s">
        <v>51</v>
      </c>
    </row>
    <row r="39" spans="1:22" x14ac:dyDescent="0.2">
      <c r="A39" s="372"/>
      <c r="B39" s="373"/>
      <c r="C39" s="374" t="s">
        <v>64</v>
      </c>
      <c r="D39" s="375">
        <v>0</v>
      </c>
      <c r="E39" s="376">
        <v>0</v>
      </c>
      <c r="F39" s="377">
        <f t="shared" ref="F39:F68" si="19">D39*E39</f>
        <v>0</v>
      </c>
      <c r="G39" s="378">
        <f>IF(F39&gt;10000,(F39*33.8%),0)</f>
        <v>0</v>
      </c>
      <c r="H39" s="376"/>
      <c r="I39" s="377">
        <f t="shared" ref="I39:I68" si="20">D39*H39</f>
        <v>0</v>
      </c>
      <c r="J39" s="378">
        <f>IF(I39&gt;10000,(I39*33.8%),0)</f>
        <v>0</v>
      </c>
      <c r="K39" s="376"/>
      <c r="L39" s="377">
        <f t="shared" ref="L39:L68" si="21">D39*K39</f>
        <v>0</v>
      </c>
      <c r="M39" s="378">
        <f>IF(L39&gt;10000,(L39*33.8%),0)</f>
        <v>0</v>
      </c>
      <c r="N39" s="376"/>
      <c r="O39" s="377">
        <f t="shared" ref="O39:O50" si="22">D39*N39</f>
        <v>0</v>
      </c>
      <c r="P39" s="378">
        <f>IF(O39&gt;10000,(O39*33.8%),0)</f>
        <v>0</v>
      </c>
      <c r="Q39" s="379"/>
      <c r="R39" s="377">
        <f t="shared" ref="R39:R50" si="23">Q39*D39</f>
        <v>0</v>
      </c>
      <c r="S39" s="378">
        <f>IF(R39&gt;10000,(R39*33.8%),0)</f>
        <v>0</v>
      </c>
      <c r="T39" s="376"/>
      <c r="U39" s="377">
        <f t="shared" ref="U39:U50" si="24">T39*D39</f>
        <v>0</v>
      </c>
      <c r="V39" s="378">
        <f>IF(U39&gt;10000,(U39*33.8%),0)</f>
        <v>0</v>
      </c>
    </row>
    <row r="40" spans="1:22" x14ac:dyDescent="0.2">
      <c r="A40" s="108"/>
      <c r="B40" s="123"/>
      <c r="C40" s="380" t="s">
        <v>64</v>
      </c>
      <c r="D40" s="98"/>
      <c r="E40" s="99"/>
      <c r="F40" s="109">
        <f t="shared" si="19"/>
        <v>0</v>
      </c>
      <c r="G40" s="381">
        <f t="shared" ref="G40:G53" si="25">IF(F40&gt;10000,(F40*33.8%),0)</f>
        <v>0</v>
      </c>
      <c r="H40" s="101"/>
      <c r="I40" s="109">
        <f t="shared" si="20"/>
        <v>0</v>
      </c>
      <c r="J40" s="381">
        <f t="shared" ref="J40:J53" si="26">IF(I40&gt;10000,(I40*33.8%),0)</f>
        <v>0</v>
      </c>
      <c r="K40" s="101"/>
      <c r="L40" s="109">
        <f t="shared" si="21"/>
        <v>0</v>
      </c>
      <c r="M40" s="381">
        <f t="shared" ref="M40:M53" si="27">IF(L40&gt;10000,(L40*33.8%),0)</f>
        <v>0</v>
      </c>
      <c r="N40" s="101"/>
      <c r="O40" s="109">
        <f t="shared" si="22"/>
        <v>0</v>
      </c>
      <c r="P40" s="381">
        <f t="shared" ref="P40:P53" si="28">IF(O40&gt;10000,(O40*33.8%),0)</f>
        <v>0</v>
      </c>
      <c r="Q40" s="119"/>
      <c r="R40" s="109">
        <f t="shared" si="23"/>
        <v>0</v>
      </c>
      <c r="S40" s="381">
        <f t="shared" ref="S40:S53" si="29">IF(R40&gt;10000,(R40*33.8%),0)</f>
        <v>0</v>
      </c>
      <c r="T40" s="101"/>
      <c r="U40" s="109">
        <f t="shared" si="24"/>
        <v>0</v>
      </c>
      <c r="V40" s="381">
        <f t="shared" ref="V40:V53" si="30">IF(U40&gt;10000,(U40*33.8%),0)</f>
        <v>0</v>
      </c>
    </row>
    <row r="41" spans="1:22" x14ac:dyDescent="0.2">
      <c r="A41" s="108"/>
      <c r="B41" s="123"/>
      <c r="C41" s="380" t="s">
        <v>64</v>
      </c>
      <c r="D41" s="98"/>
      <c r="E41" s="99"/>
      <c r="F41" s="109">
        <f t="shared" si="19"/>
        <v>0</v>
      </c>
      <c r="G41" s="381">
        <f t="shared" si="25"/>
        <v>0</v>
      </c>
      <c r="H41" s="101"/>
      <c r="I41" s="109">
        <f t="shared" si="20"/>
        <v>0</v>
      </c>
      <c r="J41" s="381">
        <f t="shared" si="26"/>
        <v>0</v>
      </c>
      <c r="K41" s="101"/>
      <c r="L41" s="109">
        <f t="shared" si="21"/>
        <v>0</v>
      </c>
      <c r="M41" s="381">
        <f t="shared" si="27"/>
        <v>0</v>
      </c>
      <c r="N41" s="101"/>
      <c r="O41" s="109">
        <f t="shared" si="22"/>
        <v>0</v>
      </c>
      <c r="P41" s="381">
        <f t="shared" si="28"/>
        <v>0</v>
      </c>
      <c r="Q41" s="119"/>
      <c r="R41" s="109">
        <f t="shared" si="23"/>
        <v>0</v>
      </c>
      <c r="S41" s="381">
        <f t="shared" si="29"/>
        <v>0</v>
      </c>
      <c r="T41" s="101"/>
      <c r="U41" s="109">
        <f t="shared" si="24"/>
        <v>0</v>
      </c>
      <c r="V41" s="381">
        <f t="shared" si="30"/>
        <v>0</v>
      </c>
    </row>
    <row r="42" spans="1:22" x14ac:dyDescent="0.2">
      <c r="A42" s="108"/>
      <c r="B42" s="123"/>
      <c r="C42" s="380" t="s">
        <v>64</v>
      </c>
      <c r="D42" s="98"/>
      <c r="E42" s="99"/>
      <c r="F42" s="109">
        <f t="shared" si="19"/>
        <v>0</v>
      </c>
      <c r="G42" s="381">
        <f t="shared" si="25"/>
        <v>0</v>
      </c>
      <c r="H42" s="101"/>
      <c r="I42" s="109">
        <f t="shared" si="20"/>
        <v>0</v>
      </c>
      <c r="J42" s="381">
        <f t="shared" si="26"/>
        <v>0</v>
      </c>
      <c r="K42" s="101"/>
      <c r="L42" s="109">
        <f t="shared" si="21"/>
        <v>0</v>
      </c>
      <c r="M42" s="381">
        <f t="shared" si="27"/>
        <v>0</v>
      </c>
      <c r="N42" s="101"/>
      <c r="O42" s="109">
        <f t="shared" si="22"/>
        <v>0</v>
      </c>
      <c r="P42" s="381">
        <f t="shared" si="28"/>
        <v>0</v>
      </c>
      <c r="Q42" s="119"/>
      <c r="R42" s="109">
        <f t="shared" si="23"/>
        <v>0</v>
      </c>
      <c r="S42" s="381">
        <f t="shared" si="29"/>
        <v>0</v>
      </c>
      <c r="T42" s="101"/>
      <c r="U42" s="109">
        <f t="shared" si="24"/>
        <v>0</v>
      </c>
      <c r="V42" s="381">
        <f t="shared" si="30"/>
        <v>0</v>
      </c>
    </row>
    <row r="43" spans="1:22" x14ac:dyDescent="0.2">
      <c r="A43" s="108"/>
      <c r="B43" s="123"/>
      <c r="C43" s="380" t="s">
        <v>64</v>
      </c>
      <c r="D43" s="98"/>
      <c r="E43" s="99"/>
      <c r="F43" s="109">
        <f t="shared" si="19"/>
        <v>0</v>
      </c>
      <c r="G43" s="381">
        <f t="shared" si="25"/>
        <v>0</v>
      </c>
      <c r="H43" s="101"/>
      <c r="I43" s="109">
        <f t="shared" si="20"/>
        <v>0</v>
      </c>
      <c r="J43" s="381">
        <f t="shared" si="26"/>
        <v>0</v>
      </c>
      <c r="K43" s="101"/>
      <c r="L43" s="109">
        <f t="shared" si="21"/>
        <v>0</v>
      </c>
      <c r="M43" s="381">
        <f t="shared" si="27"/>
        <v>0</v>
      </c>
      <c r="N43" s="101"/>
      <c r="O43" s="109">
        <f t="shared" si="22"/>
        <v>0</v>
      </c>
      <c r="P43" s="381">
        <f t="shared" si="28"/>
        <v>0</v>
      </c>
      <c r="Q43" s="119"/>
      <c r="R43" s="109">
        <f t="shared" si="23"/>
        <v>0</v>
      </c>
      <c r="S43" s="381">
        <f t="shared" si="29"/>
        <v>0</v>
      </c>
      <c r="T43" s="101"/>
      <c r="U43" s="109">
        <f t="shared" si="24"/>
        <v>0</v>
      </c>
      <c r="V43" s="381">
        <f t="shared" si="30"/>
        <v>0</v>
      </c>
    </row>
    <row r="44" spans="1:22" x14ac:dyDescent="0.2">
      <c r="A44" s="108"/>
      <c r="B44" s="123"/>
      <c r="C44" s="380" t="s">
        <v>64</v>
      </c>
      <c r="D44" s="98"/>
      <c r="E44" s="99"/>
      <c r="F44" s="109">
        <f t="shared" si="19"/>
        <v>0</v>
      </c>
      <c r="G44" s="381">
        <f t="shared" si="25"/>
        <v>0</v>
      </c>
      <c r="H44" s="101"/>
      <c r="I44" s="109">
        <f t="shared" si="20"/>
        <v>0</v>
      </c>
      <c r="J44" s="381">
        <f t="shared" si="26"/>
        <v>0</v>
      </c>
      <c r="K44" s="101"/>
      <c r="L44" s="109">
        <f t="shared" si="21"/>
        <v>0</v>
      </c>
      <c r="M44" s="381">
        <f t="shared" si="27"/>
        <v>0</v>
      </c>
      <c r="N44" s="101"/>
      <c r="O44" s="109">
        <f t="shared" si="22"/>
        <v>0</v>
      </c>
      <c r="P44" s="381">
        <f t="shared" si="28"/>
        <v>0</v>
      </c>
      <c r="Q44" s="119"/>
      <c r="R44" s="109">
        <f t="shared" si="23"/>
        <v>0</v>
      </c>
      <c r="S44" s="381">
        <f t="shared" si="29"/>
        <v>0</v>
      </c>
      <c r="T44" s="101"/>
      <c r="U44" s="109">
        <f t="shared" si="24"/>
        <v>0</v>
      </c>
      <c r="V44" s="381">
        <f t="shared" si="30"/>
        <v>0</v>
      </c>
    </row>
    <row r="45" spans="1:22" x14ac:dyDescent="0.2">
      <c r="A45" s="108"/>
      <c r="B45" s="123"/>
      <c r="C45" s="380" t="s">
        <v>64</v>
      </c>
      <c r="D45" s="98"/>
      <c r="E45" s="99"/>
      <c r="F45" s="109">
        <f t="shared" si="19"/>
        <v>0</v>
      </c>
      <c r="G45" s="381">
        <f t="shared" si="25"/>
        <v>0</v>
      </c>
      <c r="H45" s="101"/>
      <c r="I45" s="109">
        <f t="shared" si="20"/>
        <v>0</v>
      </c>
      <c r="J45" s="381">
        <f t="shared" si="26"/>
        <v>0</v>
      </c>
      <c r="K45" s="101"/>
      <c r="L45" s="109">
        <f t="shared" si="21"/>
        <v>0</v>
      </c>
      <c r="M45" s="381">
        <f t="shared" si="27"/>
        <v>0</v>
      </c>
      <c r="N45" s="101"/>
      <c r="O45" s="109">
        <f t="shared" si="22"/>
        <v>0</v>
      </c>
      <c r="P45" s="381">
        <f t="shared" si="28"/>
        <v>0</v>
      </c>
      <c r="Q45" s="119"/>
      <c r="R45" s="109">
        <f t="shared" si="23"/>
        <v>0</v>
      </c>
      <c r="S45" s="381">
        <f t="shared" si="29"/>
        <v>0</v>
      </c>
      <c r="T45" s="101"/>
      <c r="U45" s="109">
        <f t="shared" si="24"/>
        <v>0</v>
      </c>
      <c r="V45" s="381">
        <f t="shared" si="30"/>
        <v>0</v>
      </c>
    </row>
    <row r="46" spans="1:22" x14ac:dyDescent="0.2">
      <c r="A46" s="108"/>
      <c r="B46" s="123"/>
      <c r="C46" s="380" t="s">
        <v>64</v>
      </c>
      <c r="D46" s="98"/>
      <c r="E46" s="99"/>
      <c r="F46" s="109">
        <f t="shared" si="19"/>
        <v>0</v>
      </c>
      <c r="G46" s="381">
        <f t="shared" si="25"/>
        <v>0</v>
      </c>
      <c r="H46" s="101"/>
      <c r="I46" s="109">
        <f t="shared" si="20"/>
        <v>0</v>
      </c>
      <c r="J46" s="381">
        <f t="shared" si="26"/>
        <v>0</v>
      </c>
      <c r="K46" s="101"/>
      <c r="L46" s="109">
        <f t="shared" si="21"/>
        <v>0</v>
      </c>
      <c r="M46" s="381">
        <f t="shared" si="27"/>
        <v>0</v>
      </c>
      <c r="N46" s="101"/>
      <c r="O46" s="109">
        <f t="shared" si="22"/>
        <v>0</v>
      </c>
      <c r="P46" s="381">
        <f t="shared" si="28"/>
        <v>0</v>
      </c>
      <c r="Q46" s="119"/>
      <c r="R46" s="109">
        <f t="shared" si="23"/>
        <v>0</v>
      </c>
      <c r="S46" s="381">
        <f t="shared" si="29"/>
        <v>0</v>
      </c>
      <c r="T46" s="101"/>
      <c r="U46" s="109">
        <f t="shared" si="24"/>
        <v>0</v>
      </c>
      <c r="V46" s="381">
        <f t="shared" si="30"/>
        <v>0</v>
      </c>
    </row>
    <row r="47" spans="1:22" x14ac:dyDescent="0.2">
      <c r="A47" s="108"/>
      <c r="B47" s="123"/>
      <c r="C47" s="380" t="s">
        <v>64</v>
      </c>
      <c r="D47" s="98"/>
      <c r="E47" s="99"/>
      <c r="F47" s="109">
        <f t="shared" si="19"/>
        <v>0</v>
      </c>
      <c r="G47" s="381">
        <f t="shared" si="25"/>
        <v>0</v>
      </c>
      <c r="H47" s="101"/>
      <c r="I47" s="109">
        <f t="shared" si="20"/>
        <v>0</v>
      </c>
      <c r="J47" s="381">
        <f t="shared" si="26"/>
        <v>0</v>
      </c>
      <c r="K47" s="101"/>
      <c r="L47" s="109">
        <f t="shared" si="21"/>
        <v>0</v>
      </c>
      <c r="M47" s="381">
        <f t="shared" si="27"/>
        <v>0</v>
      </c>
      <c r="N47" s="101"/>
      <c r="O47" s="109">
        <f t="shared" si="22"/>
        <v>0</v>
      </c>
      <c r="P47" s="381">
        <f t="shared" si="28"/>
        <v>0</v>
      </c>
      <c r="Q47" s="119"/>
      <c r="R47" s="109">
        <f t="shared" si="23"/>
        <v>0</v>
      </c>
      <c r="S47" s="381">
        <f t="shared" si="29"/>
        <v>0</v>
      </c>
      <c r="T47" s="101"/>
      <c r="U47" s="109">
        <f t="shared" si="24"/>
        <v>0</v>
      </c>
      <c r="V47" s="381">
        <f t="shared" si="30"/>
        <v>0</v>
      </c>
    </row>
    <row r="48" spans="1:22" x14ac:dyDescent="0.2">
      <c r="A48" s="108"/>
      <c r="B48" s="123"/>
      <c r="C48" s="380" t="s">
        <v>64</v>
      </c>
      <c r="D48" s="98"/>
      <c r="E48" s="99"/>
      <c r="F48" s="109">
        <f t="shared" si="19"/>
        <v>0</v>
      </c>
      <c r="G48" s="381">
        <f t="shared" si="25"/>
        <v>0</v>
      </c>
      <c r="H48" s="101"/>
      <c r="I48" s="109">
        <f t="shared" si="20"/>
        <v>0</v>
      </c>
      <c r="J48" s="381">
        <f t="shared" si="26"/>
        <v>0</v>
      </c>
      <c r="K48" s="101"/>
      <c r="L48" s="109">
        <f t="shared" si="21"/>
        <v>0</v>
      </c>
      <c r="M48" s="381">
        <f t="shared" si="27"/>
        <v>0</v>
      </c>
      <c r="N48" s="101"/>
      <c r="O48" s="109">
        <f t="shared" si="22"/>
        <v>0</v>
      </c>
      <c r="P48" s="381">
        <f t="shared" si="28"/>
        <v>0</v>
      </c>
      <c r="Q48" s="119"/>
      <c r="R48" s="109">
        <f t="shared" si="23"/>
        <v>0</v>
      </c>
      <c r="S48" s="381">
        <f t="shared" si="29"/>
        <v>0</v>
      </c>
      <c r="T48" s="101"/>
      <c r="U48" s="109">
        <f t="shared" si="24"/>
        <v>0</v>
      </c>
      <c r="V48" s="381">
        <f t="shared" si="30"/>
        <v>0</v>
      </c>
    </row>
    <row r="49" spans="1:22" x14ac:dyDescent="0.2">
      <c r="A49" s="108"/>
      <c r="B49" s="123"/>
      <c r="C49" s="380" t="s">
        <v>64</v>
      </c>
      <c r="D49" s="98"/>
      <c r="E49" s="99"/>
      <c r="F49" s="109">
        <f t="shared" si="19"/>
        <v>0</v>
      </c>
      <c r="G49" s="381">
        <f t="shared" si="25"/>
        <v>0</v>
      </c>
      <c r="H49" s="101"/>
      <c r="I49" s="109">
        <f t="shared" si="20"/>
        <v>0</v>
      </c>
      <c r="J49" s="381">
        <f t="shared" si="26"/>
        <v>0</v>
      </c>
      <c r="K49" s="101"/>
      <c r="L49" s="109">
        <f t="shared" si="21"/>
        <v>0</v>
      </c>
      <c r="M49" s="381">
        <f t="shared" si="27"/>
        <v>0</v>
      </c>
      <c r="N49" s="101"/>
      <c r="O49" s="109">
        <f t="shared" si="22"/>
        <v>0</v>
      </c>
      <c r="P49" s="381">
        <f t="shared" si="28"/>
        <v>0</v>
      </c>
      <c r="Q49" s="119"/>
      <c r="R49" s="109">
        <f t="shared" si="23"/>
        <v>0</v>
      </c>
      <c r="S49" s="381">
        <f t="shared" si="29"/>
        <v>0</v>
      </c>
      <c r="T49" s="101"/>
      <c r="U49" s="109">
        <f t="shared" si="24"/>
        <v>0</v>
      </c>
      <c r="V49" s="381">
        <f t="shared" si="30"/>
        <v>0</v>
      </c>
    </row>
    <row r="50" spans="1:22" x14ac:dyDescent="0.2">
      <c r="A50" s="108"/>
      <c r="B50" s="123"/>
      <c r="C50" s="380" t="s">
        <v>64</v>
      </c>
      <c r="D50" s="98"/>
      <c r="E50" s="99"/>
      <c r="F50" s="109">
        <f t="shared" si="19"/>
        <v>0</v>
      </c>
      <c r="G50" s="381">
        <f t="shared" si="25"/>
        <v>0</v>
      </c>
      <c r="H50" s="101"/>
      <c r="I50" s="109">
        <f t="shared" si="20"/>
        <v>0</v>
      </c>
      <c r="J50" s="381">
        <f t="shared" si="26"/>
        <v>0</v>
      </c>
      <c r="K50" s="101"/>
      <c r="L50" s="109">
        <f t="shared" si="21"/>
        <v>0</v>
      </c>
      <c r="M50" s="381">
        <f t="shared" si="27"/>
        <v>0</v>
      </c>
      <c r="N50" s="101"/>
      <c r="O50" s="109">
        <f t="shared" si="22"/>
        <v>0</v>
      </c>
      <c r="P50" s="381">
        <f t="shared" si="28"/>
        <v>0</v>
      </c>
      <c r="Q50" s="119"/>
      <c r="R50" s="109">
        <f t="shared" si="23"/>
        <v>0</v>
      </c>
      <c r="S50" s="381">
        <f t="shared" si="29"/>
        <v>0</v>
      </c>
      <c r="T50" s="101"/>
      <c r="U50" s="109">
        <f t="shared" si="24"/>
        <v>0</v>
      </c>
      <c r="V50" s="381">
        <f t="shared" si="30"/>
        <v>0</v>
      </c>
    </row>
    <row r="51" spans="1:22" x14ac:dyDescent="0.2">
      <c r="A51" s="110"/>
      <c r="B51" s="111"/>
      <c r="C51" s="382" t="s">
        <v>64</v>
      </c>
      <c r="D51" s="100">
        <v>0</v>
      </c>
      <c r="E51" s="101">
        <v>0</v>
      </c>
      <c r="F51" s="109">
        <f t="shared" si="19"/>
        <v>0</v>
      </c>
      <c r="G51" s="381">
        <f t="shared" si="25"/>
        <v>0</v>
      </c>
      <c r="H51" s="101"/>
      <c r="I51" s="109">
        <f t="shared" si="20"/>
        <v>0</v>
      </c>
      <c r="J51" s="381">
        <f t="shared" si="26"/>
        <v>0</v>
      </c>
      <c r="K51" s="101"/>
      <c r="L51" s="109">
        <f t="shared" si="21"/>
        <v>0</v>
      </c>
      <c r="M51" s="381">
        <f t="shared" si="27"/>
        <v>0</v>
      </c>
      <c r="N51" s="101"/>
      <c r="O51" s="109">
        <f>D51*N51</f>
        <v>0</v>
      </c>
      <c r="P51" s="381">
        <f t="shared" si="28"/>
        <v>0</v>
      </c>
      <c r="Q51" s="119"/>
      <c r="R51" s="109">
        <f>Q51*D51</f>
        <v>0</v>
      </c>
      <c r="S51" s="381">
        <f t="shared" si="29"/>
        <v>0</v>
      </c>
      <c r="T51" s="101"/>
      <c r="U51" s="109">
        <f>T51*D51</f>
        <v>0</v>
      </c>
      <c r="V51" s="381">
        <f t="shared" si="30"/>
        <v>0</v>
      </c>
    </row>
    <row r="52" spans="1:22" x14ac:dyDescent="0.2">
      <c r="A52" s="110"/>
      <c r="B52" s="111"/>
      <c r="C52" s="382" t="s">
        <v>64</v>
      </c>
      <c r="D52" s="100"/>
      <c r="E52" s="101"/>
      <c r="F52" s="109">
        <f t="shared" si="19"/>
        <v>0</v>
      </c>
      <c r="G52" s="381">
        <f t="shared" si="25"/>
        <v>0</v>
      </c>
      <c r="H52" s="101"/>
      <c r="I52" s="109">
        <f t="shared" si="20"/>
        <v>0</v>
      </c>
      <c r="J52" s="381">
        <f t="shared" si="26"/>
        <v>0</v>
      </c>
      <c r="K52" s="101"/>
      <c r="L52" s="109">
        <f t="shared" si="21"/>
        <v>0</v>
      </c>
      <c r="M52" s="381">
        <f t="shared" si="27"/>
        <v>0</v>
      </c>
      <c r="N52" s="101"/>
      <c r="O52" s="109">
        <f>D52*N52</f>
        <v>0</v>
      </c>
      <c r="P52" s="381">
        <f t="shared" si="28"/>
        <v>0</v>
      </c>
      <c r="Q52" s="119"/>
      <c r="R52" s="109">
        <f>Q52*D52</f>
        <v>0</v>
      </c>
      <c r="S52" s="381">
        <f t="shared" si="29"/>
        <v>0</v>
      </c>
      <c r="T52" s="101"/>
      <c r="U52" s="109">
        <f>T52*D52</f>
        <v>0</v>
      </c>
      <c r="V52" s="381">
        <f t="shared" si="30"/>
        <v>0</v>
      </c>
    </row>
    <row r="53" spans="1:22" ht="13.5" thickBot="1" x14ac:dyDescent="0.25">
      <c r="A53" s="112"/>
      <c r="B53" s="113"/>
      <c r="C53" s="383" t="s">
        <v>64</v>
      </c>
      <c r="D53" s="102"/>
      <c r="E53" s="103"/>
      <c r="F53" s="113">
        <f t="shared" si="19"/>
        <v>0</v>
      </c>
      <c r="G53" s="384">
        <f t="shared" si="25"/>
        <v>0</v>
      </c>
      <c r="H53" s="103"/>
      <c r="I53" s="113">
        <f t="shared" si="20"/>
        <v>0</v>
      </c>
      <c r="J53" s="384">
        <f t="shared" si="26"/>
        <v>0</v>
      </c>
      <c r="K53" s="103"/>
      <c r="L53" s="113">
        <f t="shared" si="21"/>
        <v>0</v>
      </c>
      <c r="M53" s="384">
        <f t="shared" si="27"/>
        <v>0</v>
      </c>
      <c r="N53" s="103"/>
      <c r="O53" s="113">
        <f>D53*N53</f>
        <v>0</v>
      </c>
      <c r="P53" s="384">
        <f t="shared" si="28"/>
        <v>0</v>
      </c>
      <c r="Q53" s="120"/>
      <c r="R53" s="113">
        <f>Q53*D53</f>
        <v>0</v>
      </c>
      <c r="S53" s="384">
        <f t="shared" si="29"/>
        <v>0</v>
      </c>
      <c r="T53" s="103"/>
      <c r="U53" s="113">
        <f>T53*D53</f>
        <v>0</v>
      </c>
      <c r="V53" s="384">
        <f t="shared" si="30"/>
        <v>0</v>
      </c>
    </row>
    <row r="54" spans="1:22" ht="13.5" thickTop="1" x14ac:dyDescent="0.2">
      <c r="A54" s="108"/>
      <c r="B54" s="109"/>
      <c r="C54" s="380" t="s">
        <v>63</v>
      </c>
      <c r="D54" s="98">
        <v>0</v>
      </c>
      <c r="E54" s="99">
        <v>0</v>
      </c>
      <c r="F54" s="109">
        <f t="shared" si="19"/>
        <v>0</v>
      </c>
      <c r="G54" s="381">
        <f>IF(F54&gt;3000,(F54*33.8%),0)</f>
        <v>0</v>
      </c>
      <c r="H54" s="99"/>
      <c r="I54" s="109">
        <f t="shared" si="20"/>
        <v>0</v>
      </c>
      <c r="J54" s="381">
        <f>IF(I54&gt;3000,(I54*33.8%),0)</f>
        <v>0</v>
      </c>
      <c r="K54" s="99"/>
      <c r="L54" s="109">
        <f t="shared" si="21"/>
        <v>0</v>
      </c>
      <c r="M54" s="381">
        <f>IF(L54&gt;3000,(L54*33.8%),0)</f>
        <v>0</v>
      </c>
      <c r="N54" s="99"/>
      <c r="O54" s="109">
        <f t="shared" ref="O54:O65" si="31">D54*N54</f>
        <v>0</v>
      </c>
      <c r="P54" s="381">
        <f>IF(O54&gt;3000,(O54*33.8%),0)</f>
        <v>0</v>
      </c>
      <c r="Q54" s="118"/>
      <c r="R54" s="109">
        <f t="shared" ref="R54:R65" si="32">Q54*D54</f>
        <v>0</v>
      </c>
      <c r="S54" s="381">
        <f>IF(R54&gt;3000,(R54*33.8%),0)</f>
        <v>0</v>
      </c>
      <c r="T54" s="99"/>
      <c r="U54" s="109">
        <f t="shared" ref="U54:U65" si="33">T54*D54</f>
        <v>0</v>
      </c>
      <c r="V54" s="381">
        <f>IF(U54&gt;3000,(U54*33.8%),0)</f>
        <v>0</v>
      </c>
    </row>
    <row r="55" spans="1:22" x14ac:dyDescent="0.2">
      <c r="A55" s="108"/>
      <c r="B55" s="109"/>
      <c r="C55" s="380" t="s">
        <v>63</v>
      </c>
      <c r="D55" s="98">
        <v>0</v>
      </c>
      <c r="E55" s="99">
        <v>0</v>
      </c>
      <c r="F55" s="109">
        <f t="shared" si="19"/>
        <v>0</v>
      </c>
      <c r="G55" s="381">
        <f t="shared" ref="G55:G68" si="34">IF(F55&gt;3000,(F55*33.8%),0)</f>
        <v>0</v>
      </c>
      <c r="H55" s="99"/>
      <c r="I55" s="109">
        <f t="shared" si="20"/>
        <v>0</v>
      </c>
      <c r="J55" s="381">
        <f t="shared" ref="J55:J68" si="35">IF(I55&gt;3000,(I55*33.8%),0)</f>
        <v>0</v>
      </c>
      <c r="K55" s="99"/>
      <c r="L55" s="109">
        <f t="shared" si="21"/>
        <v>0</v>
      </c>
      <c r="M55" s="381">
        <f t="shared" ref="M55:M68" si="36">IF(L55&gt;3000,(L55*33.8%),0)</f>
        <v>0</v>
      </c>
      <c r="N55" s="101"/>
      <c r="O55" s="109">
        <f t="shared" si="31"/>
        <v>0</v>
      </c>
      <c r="P55" s="381">
        <f t="shared" ref="P55:P68" si="37">IF(O55&gt;3000,(O55*33.8%),0)</f>
        <v>0</v>
      </c>
      <c r="Q55" s="119"/>
      <c r="R55" s="109">
        <f t="shared" si="32"/>
        <v>0</v>
      </c>
      <c r="S55" s="381">
        <f t="shared" ref="S55:S68" si="38">IF(R55&gt;3000,(R55*33.8%),0)</f>
        <v>0</v>
      </c>
      <c r="T55" s="101"/>
      <c r="U55" s="109">
        <f t="shared" si="33"/>
        <v>0</v>
      </c>
      <c r="V55" s="381">
        <f t="shared" ref="V55:V68" si="39">IF(U55&gt;3000,(U55*33.8%),0)</f>
        <v>0</v>
      </c>
    </row>
    <row r="56" spans="1:22" x14ac:dyDescent="0.2">
      <c r="A56" s="108"/>
      <c r="B56" s="109"/>
      <c r="C56" s="380" t="s">
        <v>63</v>
      </c>
      <c r="D56" s="98">
        <v>0</v>
      </c>
      <c r="E56" s="99">
        <v>0</v>
      </c>
      <c r="F56" s="109">
        <f t="shared" si="19"/>
        <v>0</v>
      </c>
      <c r="G56" s="381">
        <f t="shared" si="34"/>
        <v>0</v>
      </c>
      <c r="H56" s="99"/>
      <c r="I56" s="109">
        <f t="shared" si="20"/>
        <v>0</v>
      </c>
      <c r="J56" s="381">
        <f t="shared" si="35"/>
        <v>0</v>
      </c>
      <c r="K56" s="99"/>
      <c r="L56" s="109">
        <f t="shared" si="21"/>
        <v>0</v>
      </c>
      <c r="M56" s="381">
        <f t="shared" si="36"/>
        <v>0</v>
      </c>
      <c r="N56" s="101"/>
      <c r="O56" s="109">
        <f t="shared" si="31"/>
        <v>0</v>
      </c>
      <c r="P56" s="381">
        <f t="shared" si="37"/>
        <v>0</v>
      </c>
      <c r="Q56" s="119"/>
      <c r="R56" s="109">
        <f t="shared" si="32"/>
        <v>0</v>
      </c>
      <c r="S56" s="381">
        <f t="shared" si="38"/>
        <v>0</v>
      </c>
      <c r="T56" s="101"/>
      <c r="U56" s="109">
        <f t="shared" si="33"/>
        <v>0</v>
      </c>
      <c r="V56" s="381">
        <f t="shared" si="39"/>
        <v>0</v>
      </c>
    </row>
    <row r="57" spans="1:22" x14ac:dyDescent="0.2">
      <c r="A57" s="108"/>
      <c r="B57" s="109"/>
      <c r="C57" s="380" t="s">
        <v>63</v>
      </c>
      <c r="D57" s="98">
        <v>0</v>
      </c>
      <c r="E57" s="99">
        <v>0</v>
      </c>
      <c r="F57" s="109">
        <f t="shared" si="19"/>
        <v>0</v>
      </c>
      <c r="G57" s="381">
        <f t="shared" si="34"/>
        <v>0</v>
      </c>
      <c r="H57" s="99"/>
      <c r="I57" s="109">
        <f t="shared" si="20"/>
        <v>0</v>
      </c>
      <c r="J57" s="381">
        <f t="shared" si="35"/>
        <v>0</v>
      </c>
      <c r="K57" s="99"/>
      <c r="L57" s="109">
        <f t="shared" si="21"/>
        <v>0</v>
      </c>
      <c r="M57" s="381">
        <f t="shared" si="36"/>
        <v>0</v>
      </c>
      <c r="N57" s="101"/>
      <c r="O57" s="109">
        <f t="shared" si="31"/>
        <v>0</v>
      </c>
      <c r="P57" s="381">
        <f t="shared" si="37"/>
        <v>0</v>
      </c>
      <c r="Q57" s="119"/>
      <c r="R57" s="109">
        <f t="shared" si="32"/>
        <v>0</v>
      </c>
      <c r="S57" s="381">
        <f t="shared" si="38"/>
        <v>0</v>
      </c>
      <c r="T57" s="101"/>
      <c r="U57" s="109">
        <f t="shared" si="33"/>
        <v>0</v>
      </c>
      <c r="V57" s="381">
        <f t="shared" si="39"/>
        <v>0</v>
      </c>
    </row>
    <row r="58" spans="1:22" x14ac:dyDescent="0.2">
      <c r="A58" s="108"/>
      <c r="B58" s="109"/>
      <c r="C58" s="380" t="s">
        <v>63</v>
      </c>
      <c r="D58" s="98">
        <v>0</v>
      </c>
      <c r="E58" s="99">
        <v>0</v>
      </c>
      <c r="F58" s="109">
        <f t="shared" si="19"/>
        <v>0</v>
      </c>
      <c r="G58" s="381">
        <f t="shared" si="34"/>
        <v>0</v>
      </c>
      <c r="H58" s="99"/>
      <c r="I58" s="109">
        <f t="shared" si="20"/>
        <v>0</v>
      </c>
      <c r="J58" s="381">
        <f t="shared" si="35"/>
        <v>0</v>
      </c>
      <c r="K58" s="99"/>
      <c r="L58" s="109">
        <f t="shared" si="21"/>
        <v>0</v>
      </c>
      <c r="M58" s="381">
        <f t="shared" si="36"/>
        <v>0</v>
      </c>
      <c r="N58" s="101"/>
      <c r="O58" s="109">
        <f t="shared" si="31"/>
        <v>0</v>
      </c>
      <c r="P58" s="381">
        <f t="shared" si="37"/>
        <v>0</v>
      </c>
      <c r="Q58" s="119"/>
      <c r="R58" s="109">
        <f t="shared" si="32"/>
        <v>0</v>
      </c>
      <c r="S58" s="381">
        <f t="shared" si="38"/>
        <v>0</v>
      </c>
      <c r="T58" s="101"/>
      <c r="U58" s="109">
        <f t="shared" si="33"/>
        <v>0</v>
      </c>
      <c r="V58" s="381">
        <f t="shared" si="39"/>
        <v>0</v>
      </c>
    </row>
    <row r="59" spans="1:22" x14ac:dyDescent="0.2">
      <c r="A59" s="108"/>
      <c r="B59" s="109"/>
      <c r="C59" s="380" t="s">
        <v>63</v>
      </c>
      <c r="D59" s="98">
        <v>0</v>
      </c>
      <c r="E59" s="99">
        <v>0</v>
      </c>
      <c r="F59" s="109">
        <f t="shared" si="19"/>
        <v>0</v>
      </c>
      <c r="G59" s="381">
        <f t="shared" si="34"/>
        <v>0</v>
      </c>
      <c r="H59" s="99"/>
      <c r="I59" s="109">
        <f t="shared" si="20"/>
        <v>0</v>
      </c>
      <c r="J59" s="381">
        <f t="shared" si="35"/>
        <v>0</v>
      </c>
      <c r="K59" s="99"/>
      <c r="L59" s="109">
        <f t="shared" si="21"/>
        <v>0</v>
      </c>
      <c r="M59" s="381">
        <f t="shared" si="36"/>
        <v>0</v>
      </c>
      <c r="N59" s="101"/>
      <c r="O59" s="109">
        <f t="shared" si="31"/>
        <v>0</v>
      </c>
      <c r="P59" s="381">
        <f t="shared" si="37"/>
        <v>0</v>
      </c>
      <c r="Q59" s="119"/>
      <c r="R59" s="109">
        <f t="shared" si="32"/>
        <v>0</v>
      </c>
      <c r="S59" s="381">
        <f t="shared" si="38"/>
        <v>0</v>
      </c>
      <c r="T59" s="101"/>
      <c r="U59" s="109">
        <f t="shared" si="33"/>
        <v>0</v>
      </c>
      <c r="V59" s="381">
        <f t="shared" si="39"/>
        <v>0</v>
      </c>
    </row>
    <row r="60" spans="1:22" x14ac:dyDescent="0.2">
      <c r="A60" s="108"/>
      <c r="B60" s="109"/>
      <c r="C60" s="380" t="s">
        <v>63</v>
      </c>
      <c r="D60" s="98">
        <v>0</v>
      </c>
      <c r="E60" s="99">
        <v>0</v>
      </c>
      <c r="F60" s="109">
        <f t="shared" si="19"/>
        <v>0</v>
      </c>
      <c r="G60" s="381">
        <f t="shared" si="34"/>
        <v>0</v>
      </c>
      <c r="H60" s="99"/>
      <c r="I60" s="109">
        <f t="shared" si="20"/>
        <v>0</v>
      </c>
      <c r="J60" s="381">
        <f t="shared" si="35"/>
        <v>0</v>
      </c>
      <c r="K60" s="99"/>
      <c r="L60" s="109">
        <f t="shared" si="21"/>
        <v>0</v>
      </c>
      <c r="M60" s="381">
        <f t="shared" si="36"/>
        <v>0</v>
      </c>
      <c r="N60" s="101"/>
      <c r="O60" s="109">
        <f t="shared" si="31"/>
        <v>0</v>
      </c>
      <c r="P60" s="381">
        <f t="shared" si="37"/>
        <v>0</v>
      </c>
      <c r="Q60" s="119"/>
      <c r="R60" s="109">
        <f t="shared" si="32"/>
        <v>0</v>
      </c>
      <c r="S60" s="381">
        <f t="shared" si="38"/>
        <v>0</v>
      </c>
      <c r="T60" s="101"/>
      <c r="U60" s="109">
        <f t="shared" si="33"/>
        <v>0</v>
      </c>
      <c r="V60" s="381">
        <f t="shared" si="39"/>
        <v>0</v>
      </c>
    </row>
    <row r="61" spans="1:22" x14ac:dyDescent="0.2">
      <c r="A61" s="108"/>
      <c r="B61" s="109"/>
      <c r="C61" s="380" t="s">
        <v>63</v>
      </c>
      <c r="D61" s="98"/>
      <c r="E61" s="99"/>
      <c r="F61" s="109">
        <f t="shared" si="19"/>
        <v>0</v>
      </c>
      <c r="G61" s="381">
        <f t="shared" si="34"/>
        <v>0</v>
      </c>
      <c r="H61" s="99"/>
      <c r="I61" s="109">
        <f t="shared" si="20"/>
        <v>0</v>
      </c>
      <c r="J61" s="381">
        <f t="shared" si="35"/>
        <v>0</v>
      </c>
      <c r="K61" s="99"/>
      <c r="L61" s="109">
        <f t="shared" si="21"/>
        <v>0</v>
      </c>
      <c r="M61" s="381">
        <f t="shared" si="36"/>
        <v>0</v>
      </c>
      <c r="N61" s="101"/>
      <c r="O61" s="109">
        <f t="shared" si="31"/>
        <v>0</v>
      </c>
      <c r="P61" s="381">
        <f t="shared" si="37"/>
        <v>0</v>
      </c>
      <c r="Q61" s="119"/>
      <c r="R61" s="109">
        <f t="shared" si="32"/>
        <v>0</v>
      </c>
      <c r="S61" s="381">
        <f t="shared" si="38"/>
        <v>0</v>
      </c>
      <c r="T61" s="101"/>
      <c r="U61" s="109">
        <f t="shared" si="33"/>
        <v>0</v>
      </c>
      <c r="V61" s="381">
        <f t="shared" si="39"/>
        <v>0</v>
      </c>
    </row>
    <row r="62" spans="1:22" x14ac:dyDescent="0.2">
      <c r="A62" s="108"/>
      <c r="B62" s="109"/>
      <c r="C62" s="380" t="s">
        <v>63</v>
      </c>
      <c r="D62" s="98"/>
      <c r="E62" s="99"/>
      <c r="F62" s="109">
        <f t="shared" si="19"/>
        <v>0</v>
      </c>
      <c r="G62" s="381">
        <f t="shared" si="34"/>
        <v>0</v>
      </c>
      <c r="H62" s="99"/>
      <c r="I62" s="109">
        <f t="shared" si="20"/>
        <v>0</v>
      </c>
      <c r="J62" s="381">
        <f t="shared" si="35"/>
        <v>0</v>
      </c>
      <c r="K62" s="99"/>
      <c r="L62" s="109">
        <f t="shared" si="21"/>
        <v>0</v>
      </c>
      <c r="M62" s="381">
        <f t="shared" si="36"/>
        <v>0</v>
      </c>
      <c r="N62" s="101"/>
      <c r="O62" s="109">
        <f t="shared" si="31"/>
        <v>0</v>
      </c>
      <c r="P62" s="381">
        <f t="shared" si="37"/>
        <v>0</v>
      </c>
      <c r="Q62" s="119"/>
      <c r="R62" s="109">
        <f t="shared" si="32"/>
        <v>0</v>
      </c>
      <c r="S62" s="381">
        <f t="shared" si="38"/>
        <v>0</v>
      </c>
      <c r="T62" s="101"/>
      <c r="U62" s="109">
        <f t="shared" si="33"/>
        <v>0</v>
      </c>
      <c r="V62" s="381">
        <f t="shared" si="39"/>
        <v>0</v>
      </c>
    </row>
    <row r="63" spans="1:22" x14ac:dyDescent="0.2">
      <c r="A63" s="108"/>
      <c r="B63" s="109"/>
      <c r="C63" s="380" t="s">
        <v>63</v>
      </c>
      <c r="D63" s="98"/>
      <c r="E63" s="99"/>
      <c r="F63" s="109">
        <f t="shared" si="19"/>
        <v>0</v>
      </c>
      <c r="G63" s="381">
        <f t="shared" si="34"/>
        <v>0</v>
      </c>
      <c r="H63" s="99"/>
      <c r="I63" s="109">
        <f t="shared" si="20"/>
        <v>0</v>
      </c>
      <c r="J63" s="381">
        <f t="shared" si="35"/>
        <v>0</v>
      </c>
      <c r="K63" s="99"/>
      <c r="L63" s="109">
        <f t="shared" si="21"/>
        <v>0</v>
      </c>
      <c r="M63" s="381">
        <f t="shared" si="36"/>
        <v>0</v>
      </c>
      <c r="N63" s="101"/>
      <c r="O63" s="109">
        <f t="shared" si="31"/>
        <v>0</v>
      </c>
      <c r="P63" s="381">
        <f t="shared" si="37"/>
        <v>0</v>
      </c>
      <c r="Q63" s="119"/>
      <c r="R63" s="109">
        <f t="shared" si="32"/>
        <v>0</v>
      </c>
      <c r="S63" s="381">
        <f t="shared" si="38"/>
        <v>0</v>
      </c>
      <c r="T63" s="101"/>
      <c r="U63" s="109">
        <f t="shared" si="33"/>
        <v>0</v>
      </c>
      <c r="V63" s="381">
        <f t="shared" si="39"/>
        <v>0</v>
      </c>
    </row>
    <row r="64" spans="1:22" x14ac:dyDescent="0.2">
      <c r="A64" s="108"/>
      <c r="B64" s="109"/>
      <c r="C64" s="380" t="s">
        <v>63</v>
      </c>
      <c r="D64" s="98"/>
      <c r="E64" s="99"/>
      <c r="F64" s="109">
        <f t="shared" si="19"/>
        <v>0</v>
      </c>
      <c r="G64" s="381">
        <f t="shared" si="34"/>
        <v>0</v>
      </c>
      <c r="H64" s="99"/>
      <c r="I64" s="109">
        <f t="shared" si="20"/>
        <v>0</v>
      </c>
      <c r="J64" s="381">
        <f t="shared" si="35"/>
        <v>0</v>
      </c>
      <c r="K64" s="99"/>
      <c r="L64" s="109">
        <f t="shared" si="21"/>
        <v>0</v>
      </c>
      <c r="M64" s="381">
        <f t="shared" si="36"/>
        <v>0</v>
      </c>
      <c r="N64" s="101"/>
      <c r="O64" s="109">
        <f t="shared" si="31"/>
        <v>0</v>
      </c>
      <c r="P64" s="381">
        <f t="shared" si="37"/>
        <v>0</v>
      </c>
      <c r="Q64" s="119"/>
      <c r="R64" s="109">
        <f t="shared" si="32"/>
        <v>0</v>
      </c>
      <c r="S64" s="381">
        <f t="shared" si="38"/>
        <v>0</v>
      </c>
      <c r="T64" s="101"/>
      <c r="U64" s="109">
        <f t="shared" si="33"/>
        <v>0</v>
      </c>
      <c r="V64" s="381">
        <f t="shared" si="39"/>
        <v>0</v>
      </c>
    </row>
    <row r="65" spans="1:22" x14ac:dyDescent="0.2">
      <c r="A65" s="108"/>
      <c r="B65" s="109"/>
      <c r="C65" s="380" t="s">
        <v>63</v>
      </c>
      <c r="D65" s="98"/>
      <c r="E65" s="99"/>
      <c r="F65" s="109">
        <f t="shared" si="19"/>
        <v>0</v>
      </c>
      <c r="G65" s="381">
        <f t="shared" si="34"/>
        <v>0</v>
      </c>
      <c r="H65" s="99"/>
      <c r="I65" s="109">
        <f t="shared" si="20"/>
        <v>0</v>
      </c>
      <c r="J65" s="381">
        <f t="shared" si="35"/>
        <v>0</v>
      </c>
      <c r="K65" s="99"/>
      <c r="L65" s="109">
        <f t="shared" si="21"/>
        <v>0</v>
      </c>
      <c r="M65" s="381">
        <f t="shared" si="36"/>
        <v>0</v>
      </c>
      <c r="N65" s="101"/>
      <c r="O65" s="109">
        <f t="shared" si="31"/>
        <v>0</v>
      </c>
      <c r="P65" s="381">
        <f t="shared" si="37"/>
        <v>0</v>
      </c>
      <c r="Q65" s="119"/>
      <c r="R65" s="109">
        <f t="shared" si="32"/>
        <v>0</v>
      </c>
      <c r="S65" s="381">
        <f t="shared" si="38"/>
        <v>0</v>
      </c>
      <c r="T65" s="101"/>
      <c r="U65" s="109">
        <f t="shared" si="33"/>
        <v>0</v>
      </c>
      <c r="V65" s="381">
        <f t="shared" si="39"/>
        <v>0</v>
      </c>
    </row>
    <row r="66" spans="1:22" x14ac:dyDescent="0.2">
      <c r="A66" s="110"/>
      <c r="B66" s="111"/>
      <c r="C66" s="382" t="s">
        <v>63</v>
      </c>
      <c r="D66" s="100">
        <v>0</v>
      </c>
      <c r="E66" s="101">
        <v>0</v>
      </c>
      <c r="F66" s="109">
        <f t="shared" si="19"/>
        <v>0</v>
      </c>
      <c r="G66" s="381">
        <f t="shared" si="34"/>
        <v>0</v>
      </c>
      <c r="H66" s="101"/>
      <c r="I66" s="109">
        <f t="shared" si="20"/>
        <v>0</v>
      </c>
      <c r="J66" s="381">
        <f t="shared" si="35"/>
        <v>0</v>
      </c>
      <c r="K66" s="101"/>
      <c r="L66" s="109">
        <f t="shared" si="21"/>
        <v>0</v>
      </c>
      <c r="M66" s="381">
        <f t="shared" si="36"/>
        <v>0</v>
      </c>
      <c r="N66" s="101"/>
      <c r="O66" s="109">
        <f>D66*N66</f>
        <v>0</v>
      </c>
      <c r="P66" s="381">
        <f t="shared" si="37"/>
        <v>0</v>
      </c>
      <c r="Q66" s="119"/>
      <c r="R66" s="109">
        <f>Q66*D66</f>
        <v>0</v>
      </c>
      <c r="S66" s="381">
        <f t="shared" si="38"/>
        <v>0</v>
      </c>
      <c r="T66" s="101"/>
      <c r="U66" s="109">
        <f>T66*D66</f>
        <v>0</v>
      </c>
      <c r="V66" s="381">
        <f t="shared" si="39"/>
        <v>0</v>
      </c>
    </row>
    <row r="67" spans="1:22" x14ac:dyDescent="0.2">
      <c r="A67" s="114"/>
      <c r="B67" s="115"/>
      <c r="C67" s="385" t="s">
        <v>63</v>
      </c>
      <c r="D67" s="104"/>
      <c r="E67" s="105"/>
      <c r="F67" s="109">
        <f t="shared" si="19"/>
        <v>0</v>
      </c>
      <c r="G67" s="381">
        <f t="shared" si="34"/>
        <v>0</v>
      </c>
      <c r="H67" s="105"/>
      <c r="I67" s="109">
        <f t="shared" si="20"/>
        <v>0</v>
      </c>
      <c r="J67" s="381">
        <f t="shared" si="35"/>
        <v>0</v>
      </c>
      <c r="K67" s="105"/>
      <c r="L67" s="109">
        <f t="shared" si="21"/>
        <v>0</v>
      </c>
      <c r="M67" s="381">
        <f t="shared" si="36"/>
        <v>0</v>
      </c>
      <c r="N67" s="105"/>
      <c r="O67" s="109">
        <f>D67*N67</f>
        <v>0</v>
      </c>
      <c r="P67" s="381">
        <f t="shared" si="37"/>
        <v>0</v>
      </c>
      <c r="Q67" s="121"/>
      <c r="R67" s="109">
        <f>Q67*D67</f>
        <v>0</v>
      </c>
      <c r="S67" s="381">
        <f t="shared" si="38"/>
        <v>0</v>
      </c>
      <c r="T67" s="105"/>
      <c r="U67" s="109">
        <f>T67*D67</f>
        <v>0</v>
      </c>
      <c r="V67" s="381">
        <f t="shared" si="39"/>
        <v>0</v>
      </c>
    </row>
    <row r="68" spans="1:22" ht="13.5" thickBot="1" x14ac:dyDescent="0.25">
      <c r="A68" s="116"/>
      <c r="B68" s="117"/>
      <c r="C68" s="386" t="s">
        <v>63</v>
      </c>
      <c r="D68" s="106"/>
      <c r="E68" s="107"/>
      <c r="F68" s="387">
        <f t="shared" si="19"/>
        <v>0</v>
      </c>
      <c r="G68" s="388">
        <f t="shared" si="34"/>
        <v>0</v>
      </c>
      <c r="H68" s="107"/>
      <c r="I68" s="387">
        <f t="shared" si="20"/>
        <v>0</v>
      </c>
      <c r="J68" s="388">
        <f t="shared" si="35"/>
        <v>0</v>
      </c>
      <c r="K68" s="107"/>
      <c r="L68" s="387">
        <f t="shared" si="21"/>
        <v>0</v>
      </c>
      <c r="M68" s="388">
        <f t="shared" si="36"/>
        <v>0</v>
      </c>
      <c r="N68" s="107"/>
      <c r="O68" s="387">
        <f>D68*N68</f>
        <v>0</v>
      </c>
      <c r="P68" s="388">
        <f t="shared" si="37"/>
        <v>0</v>
      </c>
      <c r="Q68" s="122"/>
      <c r="R68" s="387">
        <f>Q68*D68</f>
        <v>0</v>
      </c>
      <c r="S68" s="388">
        <f t="shared" si="38"/>
        <v>0</v>
      </c>
      <c r="T68" s="107"/>
      <c r="U68" s="387">
        <f>T68*D68</f>
        <v>0</v>
      </c>
      <c r="V68" s="388">
        <f t="shared" si="39"/>
        <v>0</v>
      </c>
    </row>
    <row r="69" spans="1:22" ht="13.5" thickBot="1" x14ac:dyDescent="0.25"/>
    <row r="70" spans="1:22" ht="13.5" thickBot="1" x14ac:dyDescent="0.25">
      <c r="G70" s="398">
        <f>SUM(F39:F68)+SUM(G39:G68)</f>
        <v>0</v>
      </c>
      <c r="J70" s="398">
        <f>SUM(I39:I68)+SUM(J39:J68)</f>
        <v>0</v>
      </c>
      <c r="M70" s="398">
        <f>SUM(L39:L68)+SUM(M39:M68)</f>
        <v>0</v>
      </c>
      <c r="P70" s="398">
        <f>SUM(O39:O68)+SUM(P39:P68)</f>
        <v>0</v>
      </c>
      <c r="S70" s="398">
        <f>SUM(R39:R68)+SUM(S39:S68)</f>
        <v>0</v>
      </c>
      <c r="V70" s="398">
        <f>SUM(U39:U68)+SUM(V39:V68)</f>
        <v>0</v>
      </c>
    </row>
    <row r="71" spans="1:22" ht="13.5" thickBot="1" x14ac:dyDescent="0.25">
      <c r="G71" s="329"/>
      <c r="H71" s="330"/>
      <c r="I71" s="330"/>
      <c r="J71" s="329"/>
      <c r="K71" s="330"/>
      <c r="L71" s="330"/>
      <c r="M71" s="329"/>
      <c r="N71" s="330"/>
      <c r="O71" s="330"/>
      <c r="P71" s="329"/>
      <c r="Q71" s="330"/>
      <c r="R71" s="330"/>
      <c r="S71" s="329"/>
      <c r="T71" s="330"/>
      <c r="U71" s="330"/>
      <c r="V71" s="329"/>
    </row>
    <row r="72" spans="1:22" ht="13.5" thickBot="1" x14ac:dyDescent="0.25">
      <c r="B72" s="129" t="s">
        <v>160</v>
      </c>
      <c r="D72" s="543">
        <f>G35+J35+M35+P35+S35+V35+V70+S70+P70+M70+J70+G70</f>
        <v>0</v>
      </c>
      <c r="E72" s="544"/>
      <c r="F72" s="148"/>
      <c r="G72" s="148"/>
      <c r="H72" s="129" t="s">
        <v>161</v>
      </c>
      <c r="I72" s="148"/>
      <c r="J72" s="148"/>
      <c r="K72" s="543">
        <f>SUM(G4:G33)+SUM(J4:J33)+SUM(M4:M33)+SUM(P4:P33)+SUM(S4:S33)+SUM(V4:V33)+SUM(G39:G68)+SUM(J39:J68)+SUM(M39:M68)+SUM(P39:P68)+SUM(S39:S68)+SUM(V39:V68)</f>
        <v>0</v>
      </c>
      <c r="L72" s="544"/>
      <c r="M72" s="148"/>
      <c r="N72" s="148"/>
      <c r="O72" s="331"/>
      <c r="P72" s="148"/>
      <c r="Q72" s="148"/>
      <c r="R72" s="148"/>
      <c r="S72" s="543">
        <v>0</v>
      </c>
      <c r="T72" s="544"/>
      <c r="U72" s="331" t="s">
        <v>162</v>
      </c>
      <c r="V72" s="148"/>
    </row>
    <row r="73" spans="1:22" x14ac:dyDescent="0.2"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331" t="s">
        <v>163</v>
      </c>
      <c r="V73" s="148"/>
    </row>
    <row r="74" spans="1:22" x14ac:dyDescent="0.2">
      <c r="B74" s="129" t="s">
        <v>66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</row>
    <row r="75" spans="1:22" x14ac:dyDescent="0.2">
      <c r="B75" s="129" t="s">
        <v>67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</row>
    <row r="76" spans="1:22" x14ac:dyDescent="0.2">
      <c r="B76" s="129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</row>
    <row r="77" spans="1:22" x14ac:dyDescent="0.2">
      <c r="B77" s="129" t="s">
        <v>84</v>
      </c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</row>
    <row r="78" spans="1:22" x14ac:dyDescent="0.2">
      <c r="C78" s="545"/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</row>
    <row r="79" spans="1:22" x14ac:dyDescent="0.2">
      <c r="C79" s="545"/>
      <c r="D79" s="545"/>
      <c r="E79" s="545"/>
      <c r="F79" s="545"/>
      <c r="G79" s="545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  <c r="T79" s="545"/>
      <c r="U79" s="545"/>
      <c r="V79" s="545"/>
    </row>
    <row r="80" spans="1:22" x14ac:dyDescent="0.2">
      <c r="G80" s="329"/>
      <c r="H80" s="330"/>
      <c r="I80" s="330"/>
      <c r="J80" s="329"/>
      <c r="K80" s="330"/>
      <c r="L80" s="330"/>
      <c r="M80" s="329"/>
      <c r="N80" s="330"/>
      <c r="O80" s="330"/>
      <c r="P80" s="329"/>
      <c r="Q80" s="330"/>
      <c r="R80" s="330"/>
      <c r="S80" s="329"/>
      <c r="T80" s="330"/>
      <c r="U80" s="330"/>
      <c r="V80" s="329"/>
    </row>
    <row r="81" spans="1:22" ht="16.5" thickBot="1" x14ac:dyDescent="0.3">
      <c r="A81" s="557" t="s">
        <v>148</v>
      </c>
      <c r="B81" s="557"/>
      <c r="C81" s="557"/>
      <c r="D81" s="557"/>
      <c r="E81" s="557"/>
      <c r="F81" s="557"/>
      <c r="G81" s="557"/>
      <c r="H81" s="557"/>
      <c r="I81" s="557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</row>
    <row r="82" spans="1:22" ht="13.5" thickBot="1" x14ac:dyDescent="0.25">
      <c r="A82" s="551" t="s">
        <v>45</v>
      </c>
      <c r="B82" s="553" t="s">
        <v>46</v>
      </c>
      <c r="C82" s="553" t="s">
        <v>80</v>
      </c>
      <c r="D82" s="555" t="s">
        <v>81</v>
      </c>
      <c r="E82" s="546" t="s">
        <v>49</v>
      </c>
      <c r="F82" s="547"/>
      <c r="G82" s="548"/>
      <c r="H82" s="546" t="s">
        <v>52</v>
      </c>
      <c r="I82" s="547"/>
      <c r="J82" s="548"/>
      <c r="K82" s="546" t="s">
        <v>53</v>
      </c>
      <c r="L82" s="547"/>
      <c r="M82" s="548"/>
      <c r="N82" s="546" t="s">
        <v>54</v>
      </c>
      <c r="O82" s="547"/>
      <c r="P82" s="548"/>
      <c r="Q82" s="549" t="s">
        <v>55</v>
      </c>
      <c r="R82" s="547"/>
      <c r="S82" s="550"/>
      <c r="T82" s="546" t="s">
        <v>56</v>
      </c>
      <c r="U82" s="547"/>
      <c r="V82" s="548"/>
    </row>
    <row r="83" spans="1:22" ht="23.25" thickBot="1" x14ac:dyDescent="0.25">
      <c r="A83" s="552"/>
      <c r="B83" s="554"/>
      <c r="C83" s="554"/>
      <c r="D83" s="556"/>
      <c r="E83" s="85" t="s">
        <v>65</v>
      </c>
      <c r="F83" s="125" t="s">
        <v>82</v>
      </c>
      <c r="G83" s="87" t="s">
        <v>51</v>
      </c>
      <c r="H83" s="86" t="s">
        <v>65</v>
      </c>
      <c r="I83" s="125" t="s">
        <v>82</v>
      </c>
      <c r="J83" s="87" t="s">
        <v>51</v>
      </c>
      <c r="K83" s="86" t="s">
        <v>65</v>
      </c>
      <c r="L83" s="125" t="s">
        <v>82</v>
      </c>
      <c r="M83" s="87" t="s">
        <v>51</v>
      </c>
      <c r="N83" s="86" t="s">
        <v>65</v>
      </c>
      <c r="O83" s="125" t="s">
        <v>82</v>
      </c>
      <c r="P83" s="87" t="s">
        <v>51</v>
      </c>
      <c r="Q83" s="86" t="s">
        <v>65</v>
      </c>
      <c r="R83" s="125" t="s">
        <v>82</v>
      </c>
      <c r="S83" s="89" t="s">
        <v>51</v>
      </c>
      <c r="T83" s="86" t="s">
        <v>65</v>
      </c>
      <c r="U83" s="125" t="s">
        <v>82</v>
      </c>
      <c r="V83" s="87" t="s">
        <v>51</v>
      </c>
    </row>
    <row r="84" spans="1:22" x14ac:dyDescent="0.2">
      <c r="A84" s="332"/>
      <c r="B84" s="333"/>
      <c r="C84" s="334" t="s">
        <v>80</v>
      </c>
      <c r="D84" s="389">
        <v>0</v>
      </c>
      <c r="E84" s="390">
        <v>0</v>
      </c>
      <c r="F84" s="337">
        <f t="shared" ref="F84:F93" si="40">D84*E84</f>
        <v>0</v>
      </c>
      <c r="G84" s="338">
        <f>F84*33.8%</f>
        <v>0</v>
      </c>
      <c r="H84" s="336">
        <v>0</v>
      </c>
      <c r="I84" s="333">
        <f t="shared" ref="I84:I93" si="41">D84*H84</f>
        <v>0</v>
      </c>
      <c r="J84" s="338">
        <f>I84*33.8%</f>
        <v>0</v>
      </c>
      <c r="K84" s="336"/>
      <c r="L84" s="333">
        <f>D84*K84</f>
        <v>0</v>
      </c>
      <c r="M84" s="338">
        <f>L84*33.8%</f>
        <v>0</v>
      </c>
      <c r="N84" s="336"/>
      <c r="O84" s="333">
        <f>D84*N84</f>
        <v>0</v>
      </c>
      <c r="P84" s="338">
        <f>O84*33.8%</f>
        <v>0</v>
      </c>
      <c r="Q84" s="339"/>
      <c r="R84" s="333">
        <f>Q84*D84</f>
        <v>0</v>
      </c>
      <c r="S84" s="338">
        <f>R84*33.8%</f>
        <v>0</v>
      </c>
      <c r="T84" s="336"/>
      <c r="U84" s="333">
        <f>T84*D84</f>
        <v>0</v>
      </c>
      <c r="V84" s="338">
        <f>U84*33.8%</f>
        <v>0</v>
      </c>
    </row>
    <row r="85" spans="1:22" x14ac:dyDescent="0.2">
      <c r="A85" s="340"/>
      <c r="B85" s="348"/>
      <c r="C85" s="94" t="s">
        <v>80</v>
      </c>
      <c r="D85" s="391">
        <v>0</v>
      </c>
      <c r="E85" s="350">
        <v>0</v>
      </c>
      <c r="F85" s="344">
        <f t="shared" si="40"/>
        <v>0</v>
      </c>
      <c r="G85" s="345">
        <f t="shared" ref="G85:G93" si="42">F85*33.8%</f>
        <v>0</v>
      </c>
      <c r="H85" s="350">
        <v>0</v>
      </c>
      <c r="I85" s="341">
        <f t="shared" si="41"/>
        <v>0</v>
      </c>
      <c r="J85" s="345">
        <f t="shared" ref="J85:J93" si="43">I85*33.8%</f>
        <v>0</v>
      </c>
      <c r="K85" s="350"/>
      <c r="L85" s="341">
        <f t="shared" ref="L85:L90" si="44">D85*K85</f>
        <v>0</v>
      </c>
      <c r="M85" s="345">
        <f t="shared" ref="M85:M93" si="45">L85*33.8%</f>
        <v>0</v>
      </c>
      <c r="N85" s="350"/>
      <c r="O85" s="341">
        <f t="shared" ref="O85:O90" si="46">D85*N85</f>
        <v>0</v>
      </c>
      <c r="P85" s="345">
        <f t="shared" ref="P85:P93" si="47">O85*33.8%</f>
        <v>0</v>
      </c>
      <c r="Q85" s="351"/>
      <c r="R85" s="341">
        <f t="shared" ref="R85:R90" si="48">Q85*D85</f>
        <v>0</v>
      </c>
      <c r="S85" s="345">
        <f t="shared" ref="S85:S93" si="49">R85*33.8%</f>
        <v>0</v>
      </c>
      <c r="T85" s="350"/>
      <c r="U85" s="341">
        <f t="shared" ref="U85:U90" si="50">T85*D85</f>
        <v>0</v>
      </c>
      <c r="V85" s="345">
        <f t="shared" ref="V85:V93" si="51">U85*33.8%</f>
        <v>0</v>
      </c>
    </row>
    <row r="86" spans="1:22" x14ac:dyDescent="0.2">
      <c r="A86" s="340"/>
      <c r="B86" s="348"/>
      <c r="C86" s="94" t="s">
        <v>80</v>
      </c>
      <c r="D86" s="391">
        <v>0</v>
      </c>
      <c r="E86" s="350">
        <v>0</v>
      </c>
      <c r="F86" s="344">
        <f t="shared" si="40"/>
        <v>0</v>
      </c>
      <c r="G86" s="345">
        <f t="shared" si="42"/>
        <v>0</v>
      </c>
      <c r="H86" s="350">
        <v>0</v>
      </c>
      <c r="I86" s="341">
        <f t="shared" si="41"/>
        <v>0</v>
      </c>
      <c r="J86" s="345">
        <f t="shared" si="43"/>
        <v>0</v>
      </c>
      <c r="K86" s="350"/>
      <c r="L86" s="341">
        <f t="shared" si="44"/>
        <v>0</v>
      </c>
      <c r="M86" s="345">
        <f t="shared" si="45"/>
        <v>0</v>
      </c>
      <c r="N86" s="350"/>
      <c r="O86" s="341">
        <f t="shared" si="46"/>
        <v>0</v>
      </c>
      <c r="P86" s="345">
        <f t="shared" si="47"/>
        <v>0</v>
      </c>
      <c r="Q86" s="351"/>
      <c r="R86" s="341">
        <f t="shared" si="48"/>
        <v>0</v>
      </c>
      <c r="S86" s="345">
        <f t="shared" si="49"/>
        <v>0</v>
      </c>
      <c r="T86" s="350"/>
      <c r="U86" s="341">
        <f t="shared" si="50"/>
        <v>0</v>
      </c>
      <c r="V86" s="345">
        <f t="shared" si="51"/>
        <v>0</v>
      </c>
    </row>
    <row r="87" spans="1:22" x14ac:dyDescent="0.2">
      <c r="A87" s="340"/>
      <c r="B87" s="341"/>
      <c r="C87" s="93" t="s">
        <v>80</v>
      </c>
      <c r="D87" s="392">
        <v>0</v>
      </c>
      <c r="E87" s="393"/>
      <c r="F87" s="344">
        <f t="shared" si="40"/>
        <v>0</v>
      </c>
      <c r="G87" s="345">
        <f t="shared" si="42"/>
        <v>0</v>
      </c>
      <c r="H87" s="350">
        <v>0</v>
      </c>
      <c r="I87" s="341">
        <f t="shared" si="41"/>
        <v>0</v>
      </c>
      <c r="J87" s="345">
        <f t="shared" si="43"/>
        <v>0</v>
      </c>
      <c r="K87" s="350"/>
      <c r="L87" s="341">
        <f t="shared" si="44"/>
        <v>0</v>
      </c>
      <c r="M87" s="345">
        <f t="shared" si="45"/>
        <v>0</v>
      </c>
      <c r="N87" s="350"/>
      <c r="O87" s="341">
        <f t="shared" si="46"/>
        <v>0</v>
      </c>
      <c r="P87" s="345">
        <f t="shared" si="47"/>
        <v>0</v>
      </c>
      <c r="Q87" s="351"/>
      <c r="R87" s="341">
        <f t="shared" si="48"/>
        <v>0</v>
      </c>
      <c r="S87" s="345">
        <f t="shared" si="49"/>
        <v>0</v>
      </c>
      <c r="T87" s="350"/>
      <c r="U87" s="341">
        <f t="shared" si="50"/>
        <v>0</v>
      </c>
      <c r="V87" s="345">
        <f t="shared" si="51"/>
        <v>0</v>
      </c>
    </row>
    <row r="88" spans="1:22" x14ac:dyDescent="0.2">
      <c r="A88" s="340"/>
      <c r="B88" s="341"/>
      <c r="C88" s="93" t="s">
        <v>80</v>
      </c>
      <c r="D88" s="392">
        <v>0</v>
      </c>
      <c r="E88" s="393"/>
      <c r="F88" s="344">
        <f t="shared" si="40"/>
        <v>0</v>
      </c>
      <c r="G88" s="345">
        <f t="shared" si="42"/>
        <v>0</v>
      </c>
      <c r="H88" s="350">
        <v>0</v>
      </c>
      <c r="I88" s="341">
        <f t="shared" si="41"/>
        <v>0</v>
      </c>
      <c r="J88" s="345">
        <f t="shared" si="43"/>
        <v>0</v>
      </c>
      <c r="K88" s="350"/>
      <c r="L88" s="341">
        <f t="shared" si="44"/>
        <v>0</v>
      </c>
      <c r="M88" s="345">
        <f t="shared" si="45"/>
        <v>0</v>
      </c>
      <c r="N88" s="350"/>
      <c r="O88" s="341">
        <f t="shared" si="46"/>
        <v>0</v>
      </c>
      <c r="P88" s="345">
        <f t="shared" si="47"/>
        <v>0</v>
      </c>
      <c r="Q88" s="351"/>
      <c r="R88" s="341">
        <f t="shared" si="48"/>
        <v>0</v>
      </c>
      <c r="S88" s="345">
        <f t="shared" si="49"/>
        <v>0</v>
      </c>
      <c r="T88" s="350"/>
      <c r="U88" s="341">
        <f t="shared" si="50"/>
        <v>0</v>
      </c>
      <c r="V88" s="345">
        <f t="shared" si="51"/>
        <v>0</v>
      </c>
    </row>
    <row r="89" spans="1:22" x14ac:dyDescent="0.2">
      <c r="A89" s="340"/>
      <c r="B89" s="341"/>
      <c r="C89" s="93" t="s">
        <v>80</v>
      </c>
      <c r="D89" s="392">
        <v>0</v>
      </c>
      <c r="E89" s="393">
        <v>0</v>
      </c>
      <c r="F89" s="344">
        <f t="shared" si="40"/>
        <v>0</v>
      </c>
      <c r="G89" s="345">
        <f t="shared" si="42"/>
        <v>0</v>
      </c>
      <c r="H89" s="350">
        <v>0</v>
      </c>
      <c r="I89" s="341">
        <f t="shared" si="41"/>
        <v>0</v>
      </c>
      <c r="J89" s="345">
        <f t="shared" si="43"/>
        <v>0</v>
      </c>
      <c r="K89" s="350"/>
      <c r="L89" s="341">
        <f t="shared" si="44"/>
        <v>0</v>
      </c>
      <c r="M89" s="345">
        <f t="shared" si="45"/>
        <v>0</v>
      </c>
      <c r="N89" s="350"/>
      <c r="O89" s="341">
        <f t="shared" si="46"/>
        <v>0</v>
      </c>
      <c r="P89" s="345">
        <f t="shared" si="47"/>
        <v>0</v>
      </c>
      <c r="Q89" s="351"/>
      <c r="R89" s="341">
        <f t="shared" si="48"/>
        <v>0</v>
      </c>
      <c r="S89" s="345">
        <f t="shared" si="49"/>
        <v>0</v>
      </c>
      <c r="T89" s="350"/>
      <c r="U89" s="341">
        <f t="shared" si="50"/>
        <v>0</v>
      </c>
      <c r="V89" s="345">
        <f t="shared" si="51"/>
        <v>0</v>
      </c>
    </row>
    <row r="90" spans="1:22" x14ac:dyDescent="0.2">
      <c r="A90" s="340"/>
      <c r="B90" s="341"/>
      <c r="C90" s="93" t="s">
        <v>80</v>
      </c>
      <c r="D90" s="392">
        <v>0</v>
      </c>
      <c r="E90" s="393"/>
      <c r="F90" s="344">
        <f t="shared" si="40"/>
        <v>0</v>
      </c>
      <c r="G90" s="345">
        <f t="shared" si="42"/>
        <v>0</v>
      </c>
      <c r="H90" s="350">
        <v>0</v>
      </c>
      <c r="I90" s="341">
        <f t="shared" si="41"/>
        <v>0</v>
      </c>
      <c r="J90" s="345">
        <f t="shared" si="43"/>
        <v>0</v>
      </c>
      <c r="K90" s="350"/>
      <c r="L90" s="341">
        <f t="shared" si="44"/>
        <v>0</v>
      </c>
      <c r="M90" s="345">
        <f t="shared" si="45"/>
        <v>0</v>
      </c>
      <c r="N90" s="350"/>
      <c r="O90" s="341">
        <f t="shared" si="46"/>
        <v>0</v>
      </c>
      <c r="P90" s="345">
        <f t="shared" si="47"/>
        <v>0</v>
      </c>
      <c r="Q90" s="351"/>
      <c r="R90" s="341">
        <f t="shared" si="48"/>
        <v>0</v>
      </c>
      <c r="S90" s="345">
        <f t="shared" si="49"/>
        <v>0</v>
      </c>
      <c r="T90" s="350"/>
      <c r="U90" s="341">
        <f t="shared" si="50"/>
        <v>0</v>
      </c>
      <c r="V90" s="345">
        <f t="shared" si="51"/>
        <v>0</v>
      </c>
    </row>
    <row r="91" spans="1:22" x14ac:dyDescent="0.2">
      <c r="A91" s="347"/>
      <c r="B91" s="348"/>
      <c r="C91" s="94" t="s">
        <v>80</v>
      </c>
      <c r="D91" s="391">
        <v>0</v>
      </c>
      <c r="E91" s="350"/>
      <c r="F91" s="344">
        <f t="shared" si="40"/>
        <v>0</v>
      </c>
      <c r="G91" s="345">
        <f t="shared" si="42"/>
        <v>0</v>
      </c>
      <c r="H91" s="350">
        <v>0</v>
      </c>
      <c r="I91" s="341">
        <f t="shared" si="41"/>
        <v>0</v>
      </c>
      <c r="J91" s="345">
        <f t="shared" si="43"/>
        <v>0</v>
      </c>
      <c r="K91" s="350"/>
      <c r="L91" s="341">
        <f>D91*K91</f>
        <v>0</v>
      </c>
      <c r="M91" s="345">
        <f t="shared" si="45"/>
        <v>0</v>
      </c>
      <c r="N91" s="350"/>
      <c r="O91" s="341">
        <f>D91*N91</f>
        <v>0</v>
      </c>
      <c r="P91" s="345">
        <f t="shared" si="47"/>
        <v>0</v>
      </c>
      <c r="Q91" s="351"/>
      <c r="R91" s="341">
        <f>Q91*D91</f>
        <v>0</v>
      </c>
      <c r="S91" s="345">
        <f t="shared" si="49"/>
        <v>0</v>
      </c>
      <c r="T91" s="350"/>
      <c r="U91" s="341">
        <f>T91*D91</f>
        <v>0</v>
      </c>
      <c r="V91" s="345">
        <f t="shared" si="51"/>
        <v>0</v>
      </c>
    </row>
    <row r="92" spans="1:22" x14ac:dyDescent="0.2">
      <c r="A92" s="347"/>
      <c r="B92" s="348"/>
      <c r="C92" s="94" t="s">
        <v>80</v>
      </c>
      <c r="D92" s="391">
        <v>0</v>
      </c>
      <c r="E92" s="350"/>
      <c r="F92" s="344">
        <f t="shared" si="40"/>
        <v>0</v>
      </c>
      <c r="G92" s="345">
        <f t="shared" si="42"/>
        <v>0</v>
      </c>
      <c r="H92" s="350"/>
      <c r="I92" s="341">
        <f t="shared" si="41"/>
        <v>0</v>
      </c>
      <c r="J92" s="345">
        <f t="shared" si="43"/>
        <v>0</v>
      </c>
      <c r="K92" s="350">
        <v>0</v>
      </c>
      <c r="L92" s="341">
        <f>D92*K92</f>
        <v>0</v>
      </c>
      <c r="M92" s="345">
        <f t="shared" si="45"/>
        <v>0</v>
      </c>
      <c r="N92" s="350"/>
      <c r="O92" s="341">
        <f>D92*N92</f>
        <v>0</v>
      </c>
      <c r="P92" s="345">
        <f t="shared" si="47"/>
        <v>0</v>
      </c>
      <c r="Q92" s="351"/>
      <c r="R92" s="341">
        <f>Q92*D92</f>
        <v>0</v>
      </c>
      <c r="S92" s="345">
        <f t="shared" si="49"/>
        <v>0</v>
      </c>
      <c r="T92" s="350"/>
      <c r="U92" s="341">
        <f>T92*D92</f>
        <v>0</v>
      </c>
      <c r="V92" s="345">
        <f t="shared" si="51"/>
        <v>0</v>
      </c>
    </row>
    <row r="93" spans="1:22" ht="13.5" thickBot="1" x14ac:dyDescent="0.25">
      <c r="A93" s="364"/>
      <c r="B93" s="365"/>
      <c r="C93" s="96" t="s">
        <v>80</v>
      </c>
      <c r="D93" s="394">
        <v>0</v>
      </c>
      <c r="E93" s="367"/>
      <c r="F93" s="395">
        <f t="shared" si="40"/>
        <v>0</v>
      </c>
      <c r="G93" s="369">
        <f t="shared" si="42"/>
        <v>0</v>
      </c>
      <c r="H93" s="367"/>
      <c r="I93" s="365">
        <f t="shared" si="41"/>
        <v>0</v>
      </c>
      <c r="J93" s="369">
        <f t="shared" si="43"/>
        <v>0</v>
      </c>
      <c r="K93" s="367"/>
      <c r="L93" s="365">
        <f>D93*K93</f>
        <v>0</v>
      </c>
      <c r="M93" s="369">
        <f t="shared" si="45"/>
        <v>0</v>
      </c>
      <c r="N93" s="367">
        <v>0</v>
      </c>
      <c r="O93" s="365">
        <f>D93*N93</f>
        <v>0</v>
      </c>
      <c r="P93" s="369">
        <f t="shared" si="47"/>
        <v>0</v>
      </c>
      <c r="Q93" s="371"/>
      <c r="R93" s="365">
        <f>Q93*D93</f>
        <v>0</v>
      </c>
      <c r="S93" s="369">
        <f t="shared" si="49"/>
        <v>0</v>
      </c>
      <c r="T93" s="367"/>
      <c r="U93" s="365">
        <f>T93*D93</f>
        <v>0</v>
      </c>
      <c r="V93" s="369">
        <f t="shared" si="51"/>
        <v>0</v>
      </c>
    </row>
    <row r="94" spans="1:22" ht="13.5" thickBot="1" x14ac:dyDescent="0.25">
      <c r="A94" s="90"/>
      <c r="B94" s="90"/>
      <c r="C94" s="91"/>
      <c r="D94" s="92"/>
      <c r="E94" s="92"/>
      <c r="F94" s="92"/>
      <c r="G94" s="92"/>
      <c r="H94" s="92"/>
      <c r="I94" s="90"/>
      <c r="J94" s="90"/>
      <c r="K94" s="92"/>
      <c r="L94" s="90"/>
      <c r="M94" s="90"/>
      <c r="N94" s="92"/>
      <c r="O94" s="90"/>
      <c r="P94" s="90"/>
      <c r="Q94" s="92"/>
      <c r="R94" s="90"/>
      <c r="S94" s="124"/>
      <c r="T94" s="92"/>
      <c r="U94" s="90"/>
      <c r="V94" s="92"/>
    </row>
    <row r="95" spans="1:22" ht="13.5" thickBot="1" x14ac:dyDescent="0.25">
      <c r="A95" s="90"/>
      <c r="B95" s="90"/>
      <c r="C95" s="91"/>
      <c r="D95" s="92"/>
      <c r="E95" s="92"/>
      <c r="F95" s="92"/>
      <c r="G95" s="398">
        <f>SUM(F84:F93)+SUM(G84:G93)</f>
        <v>0</v>
      </c>
      <c r="H95" s="92"/>
      <c r="I95" s="90"/>
      <c r="J95" s="398">
        <f>SUM(I84:I93)+SUM(J84:J93)</f>
        <v>0</v>
      </c>
      <c r="K95" s="92"/>
      <c r="L95" s="90"/>
      <c r="M95" s="398">
        <f>SUM(L84:L93)+SUM(M84:M93)</f>
        <v>0</v>
      </c>
      <c r="N95" s="92"/>
      <c r="O95" s="90"/>
      <c r="P95" s="398">
        <f>SUM(O84:O93)+SUM(P84:P93)</f>
        <v>0</v>
      </c>
      <c r="Q95" s="92"/>
      <c r="R95" s="90"/>
      <c r="S95" s="398">
        <f>SUM(R84:R93)+SUM(S84:S93)</f>
        <v>0</v>
      </c>
      <c r="T95" s="92"/>
      <c r="U95" s="90"/>
      <c r="V95" s="398">
        <f>SUM(U84:U93)+SUM(V84:V93)</f>
        <v>0</v>
      </c>
    </row>
    <row r="96" spans="1:22" ht="13.5" thickBot="1" x14ac:dyDescent="0.25"/>
    <row r="97" spans="1:22" ht="13.5" thickBot="1" x14ac:dyDescent="0.25">
      <c r="A97" s="551" t="s">
        <v>45</v>
      </c>
      <c r="B97" s="553" t="s">
        <v>46</v>
      </c>
      <c r="C97" s="553" t="s">
        <v>80</v>
      </c>
      <c r="D97" s="555" t="s">
        <v>81</v>
      </c>
      <c r="E97" s="546" t="s">
        <v>57</v>
      </c>
      <c r="F97" s="547"/>
      <c r="G97" s="548"/>
      <c r="H97" s="546" t="s">
        <v>58</v>
      </c>
      <c r="I97" s="547"/>
      <c r="J97" s="548"/>
      <c r="K97" s="546" t="s">
        <v>59</v>
      </c>
      <c r="L97" s="547"/>
      <c r="M97" s="548"/>
      <c r="N97" s="546" t="s">
        <v>60</v>
      </c>
      <c r="O97" s="547"/>
      <c r="P97" s="548"/>
      <c r="Q97" s="549" t="s">
        <v>61</v>
      </c>
      <c r="R97" s="547"/>
      <c r="S97" s="550"/>
      <c r="T97" s="546" t="s">
        <v>62</v>
      </c>
      <c r="U97" s="547"/>
      <c r="V97" s="548"/>
    </row>
    <row r="98" spans="1:22" ht="23.25" thickBot="1" x14ac:dyDescent="0.25">
      <c r="A98" s="552"/>
      <c r="B98" s="554"/>
      <c r="C98" s="554"/>
      <c r="D98" s="556"/>
      <c r="E98" s="85" t="s">
        <v>65</v>
      </c>
      <c r="F98" s="125" t="s">
        <v>82</v>
      </c>
      <c r="G98" s="87" t="s">
        <v>51</v>
      </c>
      <c r="H98" s="86" t="s">
        <v>65</v>
      </c>
      <c r="I98" s="125" t="s">
        <v>82</v>
      </c>
      <c r="J98" s="87" t="s">
        <v>51</v>
      </c>
      <c r="K98" s="86" t="s">
        <v>65</v>
      </c>
      <c r="L98" s="125" t="s">
        <v>82</v>
      </c>
      <c r="M98" s="87" t="s">
        <v>51</v>
      </c>
      <c r="N98" s="86" t="s">
        <v>65</v>
      </c>
      <c r="O98" s="125" t="s">
        <v>82</v>
      </c>
      <c r="P98" s="87" t="s">
        <v>51</v>
      </c>
      <c r="Q98" s="86" t="s">
        <v>65</v>
      </c>
      <c r="R98" s="125" t="s">
        <v>82</v>
      </c>
      <c r="S98" s="89" t="s">
        <v>51</v>
      </c>
      <c r="T98" s="86" t="s">
        <v>65</v>
      </c>
      <c r="U98" s="125" t="s">
        <v>82</v>
      </c>
      <c r="V98" s="87" t="s">
        <v>51</v>
      </c>
    </row>
    <row r="99" spans="1:22" x14ac:dyDescent="0.2">
      <c r="A99" s="332"/>
      <c r="B99" s="396"/>
      <c r="C99" s="334" t="s">
        <v>80</v>
      </c>
      <c r="D99" s="389">
        <v>0</v>
      </c>
      <c r="E99" s="336">
        <v>0</v>
      </c>
      <c r="F99" s="333">
        <f>D99*E99</f>
        <v>0</v>
      </c>
      <c r="G99" s="338">
        <f>F99*33.8%</f>
        <v>0</v>
      </c>
      <c r="H99" s="336"/>
      <c r="I99" s="333">
        <f>D99*H99</f>
        <v>0</v>
      </c>
      <c r="J99" s="338">
        <f>I99*33.8%</f>
        <v>0</v>
      </c>
      <c r="K99" s="336"/>
      <c r="L99" s="333">
        <f>D99*K99</f>
        <v>0</v>
      </c>
      <c r="M99" s="338">
        <f>L99*33.8%</f>
        <v>0</v>
      </c>
      <c r="N99" s="336"/>
      <c r="O99" s="333">
        <f>D99*N99</f>
        <v>0</v>
      </c>
      <c r="P99" s="338">
        <f>O99*33.8%</f>
        <v>0</v>
      </c>
      <c r="Q99" s="339"/>
      <c r="R99" s="333">
        <f>Q99*D99</f>
        <v>0</v>
      </c>
      <c r="S99" s="338">
        <f>R99*33.8%</f>
        <v>0</v>
      </c>
      <c r="T99" s="336"/>
      <c r="U99" s="333">
        <f>T99*D99</f>
        <v>0</v>
      </c>
      <c r="V99" s="338">
        <f>U99*33.8%</f>
        <v>0</v>
      </c>
    </row>
    <row r="100" spans="1:22" x14ac:dyDescent="0.2">
      <c r="A100" s="340"/>
      <c r="B100" s="397"/>
      <c r="C100" s="93" t="s">
        <v>80</v>
      </c>
      <c r="D100" s="391">
        <v>0</v>
      </c>
      <c r="E100" s="350">
        <v>0</v>
      </c>
      <c r="F100" s="341">
        <f t="shared" ref="F100:F105" si="52">D100*E100</f>
        <v>0</v>
      </c>
      <c r="G100" s="345">
        <f t="shared" ref="G100:G108" si="53">F100*33.8%</f>
        <v>0</v>
      </c>
      <c r="H100" s="350"/>
      <c r="I100" s="341">
        <f t="shared" ref="I100:I105" si="54">D100*H100</f>
        <v>0</v>
      </c>
      <c r="J100" s="345">
        <f t="shared" ref="J100:J108" si="55">I100*33.8%</f>
        <v>0</v>
      </c>
      <c r="K100" s="350"/>
      <c r="L100" s="341">
        <f t="shared" ref="L100:L105" si="56">D100*K100</f>
        <v>0</v>
      </c>
      <c r="M100" s="345">
        <f t="shared" ref="M100:M108" si="57">L100*33.8%</f>
        <v>0</v>
      </c>
      <c r="N100" s="350"/>
      <c r="O100" s="341">
        <f t="shared" ref="O100:O105" si="58">D100*N100</f>
        <v>0</v>
      </c>
      <c r="P100" s="345">
        <f t="shared" ref="P100:P108" si="59">O100*33.8%</f>
        <v>0</v>
      </c>
      <c r="Q100" s="351"/>
      <c r="R100" s="341">
        <f t="shared" ref="R100:R105" si="60">Q100*D100</f>
        <v>0</v>
      </c>
      <c r="S100" s="345">
        <f t="shared" ref="S100:S108" si="61">R100*33.8%</f>
        <v>0</v>
      </c>
      <c r="T100" s="350"/>
      <c r="U100" s="341">
        <f t="shared" ref="U100:U105" si="62">T100*D100</f>
        <v>0</v>
      </c>
      <c r="V100" s="345">
        <f t="shared" ref="V100:V108" si="63">U100*33.8%</f>
        <v>0</v>
      </c>
    </row>
    <row r="101" spans="1:22" x14ac:dyDescent="0.2">
      <c r="A101" s="340"/>
      <c r="B101" s="397"/>
      <c r="C101" s="93" t="s">
        <v>80</v>
      </c>
      <c r="D101" s="391">
        <v>0</v>
      </c>
      <c r="E101" s="350">
        <v>0</v>
      </c>
      <c r="F101" s="341">
        <f t="shared" si="52"/>
        <v>0</v>
      </c>
      <c r="G101" s="345">
        <f t="shared" si="53"/>
        <v>0</v>
      </c>
      <c r="H101" s="350"/>
      <c r="I101" s="341">
        <f t="shared" si="54"/>
        <v>0</v>
      </c>
      <c r="J101" s="345">
        <f t="shared" si="55"/>
        <v>0</v>
      </c>
      <c r="K101" s="350"/>
      <c r="L101" s="341">
        <f t="shared" si="56"/>
        <v>0</v>
      </c>
      <c r="M101" s="345">
        <f t="shared" si="57"/>
        <v>0</v>
      </c>
      <c r="N101" s="350"/>
      <c r="O101" s="341">
        <f t="shared" si="58"/>
        <v>0</v>
      </c>
      <c r="P101" s="345">
        <f t="shared" si="59"/>
        <v>0</v>
      </c>
      <c r="Q101" s="351"/>
      <c r="R101" s="341">
        <f t="shared" si="60"/>
        <v>0</v>
      </c>
      <c r="S101" s="345">
        <f t="shared" si="61"/>
        <v>0</v>
      </c>
      <c r="T101" s="350"/>
      <c r="U101" s="341">
        <f t="shared" si="62"/>
        <v>0</v>
      </c>
      <c r="V101" s="345">
        <f t="shared" si="63"/>
        <v>0</v>
      </c>
    </row>
    <row r="102" spans="1:22" x14ac:dyDescent="0.2">
      <c r="A102" s="340"/>
      <c r="B102" s="397"/>
      <c r="C102" s="93" t="s">
        <v>80</v>
      </c>
      <c r="D102" s="391">
        <v>0</v>
      </c>
      <c r="E102" s="350">
        <v>0</v>
      </c>
      <c r="F102" s="341">
        <f t="shared" si="52"/>
        <v>0</v>
      </c>
      <c r="G102" s="345">
        <f t="shared" si="53"/>
        <v>0</v>
      </c>
      <c r="H102" s="350"/>
      <c r="I102" s="341">
        <f t="shared" si="54"/>
        <v>0</v>
      </c>
      <c r="J102" s="345">
        <f t="shared" si="55"/>
        <v>0</v>
      </c>
      <c r="K102" s="350"/>
      <c r="L102" s="341">
        <f t="shared" si="56"/>
        <v>0</v>
      </c>
      <c r="M102" s="345">
        <f t="shared" si="57"/>
        <v>0</v>
      </c>
      <c r="N102" s="350"/>
      <c r="O102" s="341">
        <f t="shared" si="58"/>
        <v>0</v>
      </c>
      <c r="P102" s="345">
        <f t="shared" si="59"/>
        <v>0</v>
      </c>
      <c r="Q102" s="351"/>
      <c r="R102" s="341">
        <f t="shared" si="60"/>
        <v>0</v>
      </c>
      <c r="S102" s="345">
        <f t="shared" si="61"/>
        <v>0</v>
      </c>
      <c r="T102" s="350"/>
      <c r="U102" s="341">
        <f t="shared" si="62"/>
        <v>0</v>
      </c>
      <c r="V102" s="345">
        <f t="shared" si="63"/>
        <v>0</v>
      </c>
    </row>
    <row r="103" spans="1:22" x14ac:dyDescent="0.2">
      <c r="A103" s="340"/>
      <c r="B103" s="397"/>
      <c r="C103" s="93" t="s">
        <v>80</v>
      </c>
      <c r="D103" s="391">
        <v>0</v>
      </c>
      <c r="E103" s="350">
        <v>0</v>
      </c>
      <c r="F103" s="341">
        <f t="shared" si="52"/>
        <v>0</v>
      </c>
      <c r="G103" s="345">
        <f t="shared" si="53"/>
        <v>0</v>
      </c>
      <c r="H103" s="350"/>
      <c r="I103" s="341">
        <f t="shared" si="54"/>
        <v>0</v>
      </c>
      <c r="J103" s="345">
        <f t="shared" si="55"/>
        <v>0</v>
      </c>
      <c r="K103" s="350"/>
      <c r="L103" s="341">
        <f t="shared" si="56"/>
        <v>0</v>
      </c>
      <c r="M103" s="345">
        <f t="shared" si="57"/>
        <v>0</v>
      </c>
      <c r="N103" s="350"/>
      <c r="O103" s="341">
        <f t="shared" si="58"/>
        <v>0</v>
      </c>
      <c r="P103" s="345">
        <f t="shared" si="59"/>
        <v>0</v>
      </c>
      <c r="Q103" s="351"/>
      <c r="R103" s="341">
        <f t="shared" si="60"/>
        <v>0</v>
      </c>
      <c r="S103" s="345">
        <f t="shared" si="61"/>
        <v>0</v>
      </c>
      <c r="T103" s="350"/>
      <c r="U103" s="341">
        <f t="shared" si="62"/>
        <v>0</v>
      </c>
      <c r="V103" s="345">
        <f t="shared" si="63"/>
        <v>0</v>
      </c>
    </row>
    <row r="104" spans="1:22" x14ac:dyDescent="0.2">
      <c r="A104" s="340"/>
      <c r="B104" s="397"/>
      <c r="C104" s="93" t="s">
        <v>80</v>
      </c>
      <c r="D104" s="391">
        <v>0</v>
      </c>
      <c r="E104" s="350">
        <v>0</v>
      </c>
      <c r="F104" s="341">
        <f t="shared" si="52"/>
        <v>0</v>
      </c>
      <c r="G104" s="345">
        <f t="shared" si="53"/>
        <v>0</v>
      </c>
      <c r="H104" s="350"/>
      <c r="I104" s="341">
        <f t="shared" si="54"/>
        <v>0</v>
      </c>
      <c r="J104" s="345">
        <f t="shared" si="55"/>
        <v>0</v>
      </c>
      <c r="K104" s="350"/>
      <c r="L104" s="341">
        <f t="shared" si="56"/>
        <v>0</v>
      </c>
      <c r="M104" s="345">
        <f t="shared" si="57"/>
        <v>0</v>
      </c>
      <c r="N104" s="350"/>
      <c r="O104" s="341">
        <f t="shared" si="58"/>
        <v>0</v>
      </c>
      <c r="P104" s="345">
        <f t="shared" si="59"/>
        <v>0</v>
      </c>
      <c r="Q104" s="351"/>
      <c r="R104" s="341">
        <f t="shared" si="60"/>
        <v>0</v>
      </c>
      <c r="S104" s="345">
        <f t="shared" si="61"/>
        <v>0</v>
      </c>
      <c r="T104" s="350"/>
      <c r="U104" s="341">
        <f t="shared" si="62"/>
        <v>0</v>
      </c>
      <c r="V104" s="345">
        <f t="shared" si="63"/>
        <v>0</v>
      </c>
    </row>
    <row r="105" spans="1:22" x14ac:dyDescent="0.2">
      <c r="A105" s="340"/>
      <c r="B105" s="397"/>
      <c r="C105" s="93" t="s">
        <v>80</v>
      </c>
      <c r="D105" s="391">
        <v>0</v>
      </c>
      <c r="E105" s="350">
        <v>0</v>
      </c>
      <c r="F105" s="341">
        <f t="shared" si="52"/>
        <v>0</v>
      </c>
      <c r="G105" s="345">
        <f t="shared" si="53"/>
        <v>0</v>
      </c>
      <c r="H105" s="350"/>
      <c r="I105" s="341">
        <f t="shared" si="54"/>
        <v>0</v>
      </c>
      <c r="J105" s="345">
        <f t="shared" si="55"/>
        <v>0</v>
      </c>
      <c r="K105" s="350"/>
      <c r="L105" s="341">
        <f t="shared" si="56"/>
        <v>0</v>
      </c>
      <c r="M105" s="345">
        <f t="shared" si="57"/>
        <v>0</v>
      </c>
      <c r="N105" s="350"/>
      <c r="O105" s="341">
        <f t="shared" si="58"/>
        <v>0</v>
      </c>
      <c r="P105" s="345">
        <f t="shared" si="59"/>
        <v>0</v>
      </c>
      <c r="Q105" s="351"/>
      <c r="R105" s="341">
        <f t="shared" si="60"/>
        <v>0</v>
      </c>
      <c r="S105" s="345">
        <f t="shared" si="61"/>
        <v>0</v>
      </c>
      <c r="T105" s="350"/>
      <c r="U105" s="341">
        <f t="shared" si="62"/>
        <v>0</v>
      </c>
      <c r="V105" s="345">
        <f t="shared" si="63"/>
        <v>0</v>
      </c>
    </row>
    <row r="106" spans="1:22" x14ac:dyDescent="0.2">
      <c r="A106" s="347"/>
      <c r="B106" s="348"/>
      <c r="C106" s="94" t="s">
        <v>80</v>
      </c>
      <c r="D106" s="391">
        <v>0</v>
      </c>
      <c r="E106" s="350">
        <v>0</v>
      </c>
      <c r="F106" s="341">
        <f>D106*E106</f>
        <v>0</v>
      </c>
      <c r="G106" s="345">
        <f t="shared" si="53"/>
        <v>0</v>
      </c>
      <c r="H106" s="350"/>
      <c r="I106" s="341">
        <f>D106*H106</f>
        <v>0</v>
      </c>
      <c r="J106" s="345">
        <f t="shared" si="55"/>
        <v>0</v>
      </c>
      <c r="K106" s="350"/>
      <c r="L106" s="341">
        <f>D106*K106</f>
        <v>0</v>
      </c>
      <c r="M106" s="345">
        <f t="shared" si="57"/>
        <v>0</v>
      </c>
      <c r="N106" s="350"/>
      <c r="O106" s="341">
        <f>D106*N106</f>
        <v>0</v>
      </c>
      <c r="P106" s="345">
        <f t="shared" si="59"/>
        <v>0</v>
      </c>
      <c r="Q106" s="351"/>
      <c r="R106" s="341">
        <f>Q106*D106</f>
        <v>0</v>
      </c>
      <c r="S106" s="345">
        <f t="shared" si="61"/>
        <v>0</v>
      </c>
      <c r="T106" s="350"/>
      <c r="U106" s="341">
        <f>T106*D106</f>
        <v>0</v>
      </c>
      <c r="V106" s="345">
        <f t="shared" si="63"/>
        <v>0</v>
      </c>
    </row>
    <row r="107" spans="1:22" x14ac:dyDescent="0.2">
      <c r="A107" s="347"/>
      <c r="B107" s="348"/>
      <c r="C107" s="94" t="s">
        <v>80</v>
      </c>
      <c r="D107" s="391">
        <v>0</v>
      </c>
      <c r="E107" s="350"/>
      <c r="F107" s="341">
        <f>D107*E107</f>
        <v>0</v>
      </c>
      <c r="G107" s="345">
        <f t="shared" si="53"/>
        <v>0</v>
      </c>
      <c r="H107" s="350">
        <v>0</v>
      </c>
      <c r="I107" s="341">
        <f>D107*H107</f>
        <v>0</v>
      </c>
      <c r="J107" s="345">
        <f t="shared" si="55"/>
        <v>0</v>
      </c>
      <c r="K107" s="350"/>
      <c r="L107" s="341">
        <f>D107*K107</f>
        <v>0</v>
      </c>
      <c r="M107" s="345">
        <f t="shared" si="57"/>
        <v>0</v>
      </c>
      <c r="N107" s="350"/>
      <c r="O107" s="341">
        <f>D107*N107</f>
        <v>0</v>
      </c>
      <c r="P107" s="345">
        <f t="shared" si="59"/>
        <v>0</v>
      </c>
      <c r="Q107" s="351"/>
      <c r="R107" s="341">
        <f>Q107*D107</f>
        <v>0</v>
      </c>
      <c r="S107" s="345">
        <f t="shared" si="61"/>
        <v>0</v>
      </c>
      <c r="T107" s="350"/>
      <c r="U107" s="341">
        <f>T107*D107</f>
        <v>0</v>
      </c>
      <c r="V107" s="345">
        <f t="shared" si="63"/>
        <v>0</v>
      </c>
    </row>
    <row r="108" spans="1:22" ht="13.5" thickBot="1" x14ac:dyDescent="0.25">
      <c r="A108" s="364"/>
      <c r="B108" s="365"/>
      <c r="C108" s="96" t="s">
        <v>80</v>
      </c>
      <c r="D108" s="394">
        <v>0</v>
      </c>
      <c r="E108" s="367"/>
      <c r="F108" s="365">
        <f>D108*E108</f>
        <v>0</v>
      </c>
      <c r="G108" s="369">
        <f t="shared" si="53"/>
        <v>0</v>
      </c>
      <c r="H108" s="367"/>
      <c r="I108" s="365">
        <f>D108*H108</f>
        <v>0</v>
      </c>
      <c r="J108" s="369">
        <f t="shared" si="55"/>
        <v>0</v>
      </c>
      <c r="K108" s="367">
        <v>0</v>
      </c>
      <c r="L108" s="365">
        <f>D108*K108</f>
        <v>0</v>
      </c>
      <c r="M108" s="369">
        <f t="shared" si="57"/>
        <v>0</v>
      </c>
      <c r="N108" s="367"/>
      <c r="O108" s="365">
        <f>D108*N108</f>
        <v>0</v>
      </c>
      <c r="P108" s="369">
        <f t="shared" si="59"/>
        <v>0</v>
      </c>
      <c r="Q108" s="371">
        <v>0</v>
      </c>
      <c r="R108" s="365">
        <f>Q108*D108</f>
        <v>0</v>
      </c>
      <c r="S108" s="369">
        <f t="shared" si="61"/>
        <v>0</v>
      </c>
      <c r="T108" s="367">
        <v>0</v>
      </c>
      <c r="U108" s="365">
        <f>T108*D108</f>
        <v>0</v>
      </c>
      <c r="V108" s="369">
        <f t="shared" si="63"/>
        <v>0</v>
      </c>
    </row>
    <row r="109" spans="1:22" ht="13.5" thickBot="1" x14ac:dyDescent="0.25"/>
    <row r="110" spans="1:22" ht="13.5" thickBot="1" x14ac:dyDescent="0.25">
      <c r="G110" s="398">
        <f>SUM(F99:F108)+SUM(G99:G108)</f>
        <v>0</v>
      </c>
      <c r="J110" s="398">
        <f>SUM(I99:I108)+SUM(J99:J108)</f>
        <v>0</v>
      </c>
      <c r="M110" s="398">
        <f>SUM(L99:L108)+SUM(M99:M108)</f>
        <v>0</v>
      </c>
      <c r="P110" s="398">
        <f>SUM(O99:O108)+SUM(P99:P108)</f>
        <v>0</v>
      </c>
      <c r="S110" s="398">
        <f>SUM(R99:R108)+SUM(S99:S108)</f>
        <v>0</v>
      </c>
      <c r="V110" s="398">
        <f>SUM(U99:U108)+SUM(V99:V108)</f>
        <v>0</v>
      </c>
    </row>
    <row r="111" spans="1:22" x14ac:dyDescent="0.2"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</row>
    <row r="112" spans="1:22" ht="13.5" thickBot="1" x14ac:dyDescent="0.2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</row>
    <row r="113" spans="2:22" ht="13.5" thickBot="1" x14ac:dyDescent="0.25">
      <c r="B113" s="129" t="s">
        <v>160</v>
      </c>
      <c r="D113" s="543">
        <f>G110+J110+M110+P110+S110+V110+V95+S95+P95+M95+J95+G95</f>
        <v>0</v>
      </c>
      <c r="E113" s="544"/>
      <c r="F113" s="148"/>
      <c r="G113" s="129" t="s">
        <v>161</v>
      </c>
      <c r="H113" s="148"/>
      <c r="I113" s="148"/>
      <c r="J113" s="543">
        <f>SUM(G84:G93)+SUM(J84:J93)+SUM(M84:M93)+SUM(P84:P93)+SUM(S84:S93)+SUM(V84:V93)+SUM(G99:G108)+SUM(J99:J108)+SUM(M99:M108)+SUM(P99:P108)+SUM(S99:S108)+SUM(V99:V108)</f>
        <v>0</v>
      </c>
      <c r="K113" s="544"/>
      <c r="L113" s="148"/>
      <c r="M113" s="148"/>
      <c r="N113" s="148"/>
      <c r="O113" s="148"/>
      <c r="P113" s="148"/>
      <c r="Q113" s="148"/>
      <c r="R113" s="148"/>
      <c r="S113" s="543">
        <v>0</v>
      </c>
      <c r="T113" s="544"/>
      <c r="U113" s="331" t="s">
        <v>162</v>
      </c>
      <c r="V113" s="148"/>
    </row>
    <row r="114" spans="2:22" x14ac:dyDescent="0.2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331" t="s">
        <v>163</v>
      </c>
      <c r="V114" s="148"/>
    </row>
    <row r="115" spans="2:22" x14ac:dyDescent="0.2">
      <c r="B115" s="129" t="s">
        <v>66</v>
      </c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</row>
    <row r="116" spans="2:22" x14ac:dyDescent="0.2">
      <c r="B116" s="129" t="s">
        <v>67</v>
      </c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</row>
    <row r="117" spans="2:22" x14ac:dyDescent="0.2">
      <c r="B117" s="129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</row>
    <row r="118" spans="2:22" x14ac:dyDescent="0.2">
      <c r="B118" s="129" t="s">
        <v>84</v>
      </c>
      <c r="C118" s="545"/>
      <c r="D118" s="545"/>
      <c r="E118" s="545"/>
      <c r="F118" s="545"/>
      <c r="G118" s="545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45"/>
      <c r="T118" s="545"/>
      <c r="U118" s="545"/>
      <c r="V118" s="545"/>
    </row>
    <row r="119" spans="2:22" x14ac:dyDescent="0.2"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  <c r="M119" s="545"/>
      <c r="N119" s="545"/>
      <c r="O119" s="545"/>
      <c r="P119" s="545"/>
      <c r="Q119" s="545"/>
      <c r="R119" s="545"/>
      <c r="S119" s="545"/>
      <c r="T119" s="545"/>
      <c r="U119" s="545"/>
      <c r="V119" s="545"/>
    </row>
    <row r="120" spans="2:22" x14ac:dyDescent="0.2">
      <c r="C120" s="545"/>
      <c r="D120" s="545"/>
      <c r="E120" s="545"/>
      <c r="F120" s="545"/>
      <c r="G120" s="545"/>
      <c r="H120" s="545"/>
      <c r="I120" s="545"/>
      <c r="J120" s="545"/>
      <c r="K120" s="545"/>
      <c r="L120" s="545"/>
      <c r="M120" s="545"/>
      <c r="N120" s="545"/>
      <c r="O120" s="545"/>
      <c r="P120" s="545"/>
      <c r="Q120" s="545"/>
      <c r="R120" s="545"/>
      <c r="S120" s="545"/>
      <c r="T120" s="545"/>
      <c r="U120" s="545"/>
      <c r="V120" s="545"/>
    </row>
  </sheetData>
  <sheetProtection algorithmName="SHA-512" hashValue="lQ+xB48rVTUmUt0io9DH03hV3ztADAflhSpazJvsj2ZHW5/Sp1Zq2mosSyfsaOxeqUwgULtjza9BDL41oK3v9g==" saltValue="Qi9qodBPmIuUGlDNzE3/zQ==" spinCount="100000" sheet="1" objects="1" scenarios="1"/>
  <mergeCells count="50">
    <mergeCell ref="A1:I1"/>
    <mergeCell ref="A2:A3"/>
    <mergeCell ref="B2:B3"/>
    <mergeCell ref="C2:C3"/>
    <mergeCell ref="D2:D3"/>
    <mergeCell ref="E2:G2"/>
    <mergeCell ref="H2:J2"/>
    <mergeCell ref="K2:M2"/>
    <mergeCell ref="N2:P2"/>
    <mergeCell ref="Q2:S2"/>
    <mergeCell ref="T2:V2"/>
    <mergeCell ref="A37:A38"/>
    <mergeCell ref="B37:B38"/>
    <mergeCell ref="C37:C38"/>
    <mergeCell ref="D37:D38"/>
    <mergeCell ref="E37:G37"/>
    <mergeCell ref="H37:J37"/>
    <mergeCell ref="K37:M37"/>
    <mergeCell ref="N37:P37"/>
    <mergeCell ref="Q37:S37"/>
    <mergeCell ref="T37:V37"/>
    <mergeCell ref="D72:E72"/>
    <mergeCell ref="K72:L72"/>
    <mergeCell ref="S72:T72"/>
    <mergeCell ref="C77:V79"/>
    <mergeCell ref="A81:I81"/>
    <mergeCell ref="A82:A83"/>
    <mergeCell ref="B82:B83"/>
    <mergeCell ref="C82:C83"/>
    <mergeCell ref="D82:D83"/>
    <mergeCell ref="E82:G82"/>
    <mergeCell ref="H82:J82"/>
    <mergeCell ref="K82:M82"/>
    <mergeCell ref="N82:P82"/>
    <mergeCell ref="Q82:S82"/>
    <mergeCell ref="T82:V82"/>
    <mergeCell ref="A97:A98"/>
    <mergeCell ref="B97:B98"/>
    <mergeCell ref="C97:C98"/>
    <mergeCell ref="D97:D98"/>
    <mergeCell ref="E97:G97"/>
    <mergeCell ref="D113:E113"/>
    <mergeCell ref="J113:K113"/>
    <mergeCell ref="C118:V120"/>
    <mergeCell ref="S113:T113"/>
    <mergeCell ref="H97:J97"/>
    <mergeCell ref="K97:M97"/>
    <mergeCell ref="N97:P97"/>
    <mergeCell ref="Q97:S97"/>
    <mergeCell ref="T97:V97"/>
  </mergeCells>
  <dataValidations count="3">
    <dataValidation type="list" allowBlank="1" showInputMessage="1" showErrorMessage="1" sqref="C94:C95 C39:C68 C4:C35">
      <formula1>$X$1:$X$2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J81:V81">
      <formula1>$P$70:$P$80</formula1>
    </dataValidation>
  </dataValidations>
  <pageMargins left="0.25" right="0.25" top="0.75" bottom="0.75" header="0.3" footer="0.3"/>
  <pageSetup paperSize="9" scale="49" orientation="landscape" r:id="rId1"/>
  <rowBreaks count="1" manualBreakCount="1">
    <brk id="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8" r:id="rId4" name="Check Box 6">
              <controlPr defaultSize="0" autoFill="0" autoLine="0" autoPict="0">
                <anchor moveWithCells="1">
                  <from>
                    <xdr:col>13</xdr:col>
                    <xdr:colOff>685800</xdr:colOff>
                    <xdr:row>69</xdr:row>
                    <xdr:rowOff>85725</xdr:rowOff>
                  </from>
                  <to>
                    <xdr:col>17</xdr:col>
                    <xdr:colOff>57150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5" name="Check Box 7">
              <controlPr defaultSize="0" autoFill="0" autoLine="0" autoPict="0">
                <anchor moveWithCells="1">
                  <from>
                    <xdr:col>13</xdr:col>
                    <xdr:colOff>676275</xdr:colOff>
                    <xdr:row>110</xdr:row>
                    <xdr:rowOff>47625</xdr:rowOff>
                  </from>
                  <to>
                    <xdr:col>17</xdr:col>
                    <xdr:colOff>47625</xdr:colOff>
                    <xdr:row>114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'rozpis úč.dokladů'!$P$30:$P$33</xm:f>
          </x14:formula1>
          <xm:sqref>A81:I81</xm:sqref>
        </x14:dataValidation>
        <x14:dataValidation type="list" allowBlank="1" showInputMessage="1" showErrorMessage="1">
          <x14:formula1>
            <xm:f>'[1]rozpis úč.dokladů'!#REF!</xm:f>
          </x14:formula1>
          <xm:sqref>J1:V1</xm:sqref>
        </x14:dataValidation>
        <x14:dataValidation type="list" allowBlank="1" showInputMessage="1" showErrorMessage="1">
          <x14:formula1>
            <xm:f>'rozpis úč.dokladů'!$P$30:$P$33</xm:f>
          </x14:formula1>
          <xm:sqref>A1:I1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V120"/>
  <sheetViews>
    <sheetView view="pageBreakPreview" topLeftCell="A22" zoomScaleNormal="100" zoomScaleSheetLayoutView="100" workbookViewId="0">
      <selection sqref="A1:I1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2" ht="16.5" thickBot="1" x14ac:dyDescent="0.3">
      <c r="A1" s="557" t="s">
        <v>148</v>
      </c>
      <c r="B1" s="557"/>
      <c r="C1" s="557"/>
      <c r="D1" s="557"/>
      <c r="E1" s="557"/>
      <c r="F1" s="557"/>
      <c r="G1" s="557"/>
      <c r="H1" s="557"/>
      <c r="I1" s="557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ht="13.5" thickBot="1" x14ac:dyDescent="0.25">
      <c r="A2" s="551" t="s">
        <v>45</v>
      </c>
      <c r="B2" s="553" t="s">
        <v>46</v>
      </c>
      <c r="C2" s="553" t="s">
        <v>47</v>
      </c>
      <c r="D2" s="555" t="s">
        <v>48</v>
      </c>
      <c r="E2" s="546" t="s">
        <v>49</v>
      </c>
      <c r="F2" s="547"/>
      <c r="G2" s="548"/>
      <c r="H2" s="546" t="s">
        <v>52</v>
      </c>
      <c r="I2" s="547"/>
      <c r="J2" s="548"/>
      <c r="K2" s="546" t="s">
        <v>53</v>
      </c>
      <c r="L2" s="547"/>
      <c r="M2" s="548"/>
      <c r="N2" s="546" t="s">
        <v>54</v>
      </c>
      <c r="O2" s="547"/>
      <c r="P2" s="548"/>
      <c r="Q2" s="549" t="s">
        <v>55</v>
      </c>
      <c r="R2" s="547"/>
      <c r="S2" s="550"/>
      <c r="T2" s="546" t="s">
        <v>56</v>
      </c>
      <c r="U2" s="547"/>
      <c r="V2" s="548"/>
    </row>
    <row r="3" spans="1:22" ht="13.5" thickBot="1" x14ac:dyDescent="0.25">
      <c r="A3" s="552"/>
      <c r="B3" s="554"/>
      <c r="C3" s="554"/>
      <c r="D3" s="556"/>
      <c r="E3" s="85" t="s">
        <v>50</v>
      </c>
      <c r="F3" s="86" t="s">
        <v>65</v>
      </c>
      <c r="G3" s="87" t="s">
        <v>51</v>
      </c>
      <c r="H3" s="85" t="s">
        <v>50</v>
      </c>
      <c r="I3" s="86" t="s">
        <v>65</v>
      </c>
      <c r="J3" s="87" t="s">
        <v>51</v>
      </c>
      <c r="K3" s="85" t="s">
        <v>50</v>
      </c>
      <c r="L3" s="86" t="s">
        <v>65</v>
      </c>
      <c r="M3" s="87" t="s">
        <v>51</v>
      </c>
      <c r="N3" s="85" t="s">
        <v>50</v>
      </c>
      <c r="O3" s="86" t="s">
        <v>65</v>
      </c>
      <c r="P3" s="87" t="s">
        <v>51</v>
      </c>
      <c r="Q3" s="88" t="s">
        <v>50</v>
      </c>
      <c r="R3" s="86" t="s">
        <v>65</v>
      </c>
      <c r="S3" s="89" t="s">
        <v>51</v>
      </c>
      <c r="T3" s="85" t="s">
        <v>50</v>
      </c>
      <c r="U3" s="86" t="s">
        <v>65</v>
      </c>
      <c r="V3" s="87" t="s">
        <v>51</v>
      </c>
    </row>
    <row r="4" spans="1:22" x14ac:dyDescent="0.2">
      <c r="A4" s="332"/>
      <c r="B4" s="333"/>
      <c r="C4" s="334" t="s">
        <v>64</v>
      </c>
      <c r="D4" s="335">
        <v>0</v>
      </c>
      <c r="E4" s="336">
        <v>0</v>
      </c>
      <c r="F4" s="337">
        <f>D4*E4</f>
        <v>0</v>
      </c>
      <c r="G4" s="338">
        <f>IF(F4&gt;10000,(F4*33.8%),0)</f>
        <v>0</v>
      </c>
      <c r="H4" s="336"/>
      <c r="I4" s="333">
        <f>D4*H4</f>
        <v>0</v>
      </c>
      <c r="J4" s="338">
        <f>IF(I4&gt;10000,(I4*33.8%),0)</f>
        <v>0</v>
      </c>
      <c r="K4" s="336"/>
      <c r="L4" s="333">
        <f>D4*K4</f>
        <v>0</v>
      </c>
      <c r="M4" s="338">
        <f>IF(L4&gt;10000,(L4*33.8%),0)</f>
        <v>0</v>
      </c>
      <c r="N4" s="336"/>
      <c r="O4" s="333">
        <f>D4*N4</f>
        <v>0</v>
      </c>
      <c r="P4" s="338">
        <f>IF(O4&gt;10000,(O4*33.8%),0)</f>
        <v>0</v>
      </c>
      <c r="Q4" s="339"/>
      <c r="R4" s="333">
        <f>Q4*D4</f>
        <v>0</v>
      </c>
      <c r="S4" s="338">
        <f>IF(R4&gt;10000,(R4*33.8%),0)</f>
        <v>0</v>
      </c>
      <c r="T4" s="336"/>
      <c r="U4" s="333">
        <f>T4*D4</f>
        <v>0</v>
      </c>
      <c r="V4" s="338">
        <f>IF(U4&gt;10000,(U4*33.8%),0)</f>
        <v>0</v>
      </c>
    </row>
    <row r="5" spans="1:22" x14ac:dyDescent="0.2">
      <c r="A5" s="340"/>
      <c r="B5" s="341"/>
      <c r="C5" s="93" t="s">
        <v>64</v>
      </c>
      <c r="D5" s="342"/>
      <c r="E5" s="343"/>
      <c r="F5" s="344">
        <f t="shared" ref="F5:F15" si="0">D5*E5</f>
        <v>0</v>
      </c>
      <c r="G5" s="345">
        <f t="shared" ref="G5:G18" si="1">IF(F5&gt;10000,(F5*33.8%),0)</f>
        <v>0</v>
      </c>
      <c r="H5" s="343"/>
      <c r="I5" s="341">
        <f t="shared" ref="I5:I33" si="2">D5*H5</f>
        <v>0</v>
      </c>
      <c r="J5" s="345">
        <f t="shared" ref="J5:J18" si="3">IF(I5&gt;10000,(I5*33.8%),0)</f>
        <v>0</v>
      </c>
      <c r="K5" s="343"/>
      <c r="L5" s="341">
        <f t="shared" ref="L5:L33" si="4">D5*K5</f>
        <v>0</v>
      </c>
      <c r="M5" s="345">
        <f t="shared" ref="M5:M18" si="5">IF(L5&gt;10000,(L5*33.8%),0)</f>
        <v>0</v>
      </c>
      <c r="N5" s="343"/>
      <c r="O5" s="341">
        <f t="shared" ref="O5:O33" si="6">D5*N5</f>
        <v>0</v>
      </c>
      <c r="P5" s="345">
        <f t="shared" ref="P5:P18" si="7">IF(O5&gt;10000,(O5*33.8%),0)</f>
        <v>0</v>
      </c>
      <c r="Q5" s="346"/>
      <c r="R5" s="341">
        <f t="shared" ref="R5:R33" si="8">Q5*D5</f>
        <v>0</v>
      </c>
      <c r="S5" s="345">
        <f t="shared" ref="S5:S18" si="9">IF(R5&gt;10000,(R5*33.8%),0)</f>
        <v>0</v>
      </c>
      <c r="T5" s="343"/>
      <c r="U5" s="341">
        <f t="shared" ref="U5:U33" si="10">T5*D5</f>
        <v>0</v>
      </c>
      <c r="V5" s="345">
        <f t="shared" ref="V5:V18" si="11">IF(U5&gt;10000,(U5*33.8%),0)</f>
        <v>0</v>
      </c>
    </row>
    <row r="6" spans="1:22" x14ac:dyDescent="0.2">
      <c r="A6" s="340"/>
      <c r="B6" s="341"/>
      <c r="C6" s="93" t="s">
        <v>64</v>
      </c>
      <c r="D6" s="342">
        <v>0</v>
      </c>
      <c r="E6" s="343">
        <v>0</v>
      </c>
      <c r="F6" s="344">
        <f t="shared" si="0"/>
        <v>0</v>
      </c>
      <c r="G6" s="345">
        <f t="shared" si="1"/>
        <v>0</v>
      </c>
      <c r="H6" s="343">
        <v>0</v>
      </c>
      <c r="I6" s="341">
        <f t="shared" si="2"/>
        <v>0</v>
      </c>
      <c r="J6" s="345">
        <f t="shared" si="3"/>
        <v>0</v>
      </c>
      <c r="K6" s="343">
        <v>0</v>
      </c>
      <c r="L6" s="341">
        <f t="shared" si="4"/>
        <v>0</v>
      </c>
      <c r="M6" s="345">
        <f t="shared" si="5"/>
        <v>0</v>
      </c>
      <c r="N6" s="343">
        <v>0</v>
      </c>
      <c r="O6" s="341">
        <f t="shared" si="6"/>
        <v>0</v>
      </c>
      <c r="P6" s="345">
        <f t="shared" si="7"/>
        <v>0</v>
      </c>
      <c r="Q6" s="346">
        <v>0</v>
      </c>
      <c r="R6" s="341">
        <f t="shared" si="8"/>
        <v>0</v>
      </c>
      <c r="S6" s="345">
        <f t="shared" si="9"/>
        <v>0</v>
      </c>
      <c r="T6" s="343">
        <v>0</v>
      </c>
      <c r="U6" s="341">
        <f t="shared" si="10"/>
        <v>0</v>
      </c>
      <c r="V6" s="345">
        <f t="shared" si="11"/>
        <v>0</v>
      </c>
    </row>
    <row r="7" spans="1:22" x14ac:dyDescent="0.2">
      <c r="A7" s="340"/>
      <c r="B7" s="341"/>
      <c r="C7" s="93" t="s">
        <v>64</v>
      </c>
      <c r="D7" s="342">
        <v>0</v>
      </c>
      <c r="E7" s="343">
        <v>0</v>
      </c>
      <c r="F7" s="344">
        <f t="shared" si="0"/>
        <v>0</v>
      </c>
      <c r="G7" s="345">
        <f t="shared" si="1"/>
        <v>0</v>
      </c>
      <c r="H7" s="343"/>
      <c r="I7" s="341">
        <f t="shared" si="2"/>
        <v>0</v>
      </c>
      <c r="J7" s="345">
        <f t="shared" si="3"/>
        <v>0</v>
      </c>
      <c r="K7" s="343"/>
      <c r="L7" s="341">
        <f t="shared" si="4"/>
        <v>0</v>
      </c>
      <c r="M7" s="345">
        <f t="shared" si="5"/>
        <v>0</v>
      </c>
      <c r="N7" s="343"/>
      <c r="O7" s="341">
        <f t="shared" si="6"/>
        <v>0</v>
      </c>
      <c r="P7" s="345">
        <f t="shared" si="7"/>
        <v>0</v>
      </c>
      <c r="Q7" s="346"/>
      <c r="R7" s="341">
        <f t="shared" si="8"/>
        <v>0</v>
      </c>
      <c r="S7" s="345">
        <f t="shared" si="9"/>
        <v>0</v>
      </c>
      <c r="T7" s="343"/>
      <c r="U7" s="341">
        <f t="shared" si="10"/>
        <v>0</v>
      </c>
      <c r="V7" s="345">
        <f t="shared" si="11"/>
        <v>0</v>
      </c>
    </row>
    <row r="8" spans="1:22" x14ac:dyDescent="0.2">
      <c r="A8" s="340"/>
      <c r="B8" s="341"/>
      <c r="C8" s="93" t="s">
        <v>64</v>
      </c>
      <c r="D8" s="342"/>
      <c r="E8" s="343"/>
      <c r="F8" s="344">
        <f t="shared" si="0"/>
        <v>0</v>
      </c>
      <c r="G8" s="345">
        <f t="shared" si="1"/>
        <v>0</v>
      </c>
      <c r="H8" s="343"/>
      <c r="I8" s="341">
        <f t="shared" si="2"/>
        <v>0</v>
      </c>
      <c r="J8" s="345">
        <f t="shared" si="3"/>
        <v>0</v>
      </c>
      <c r="K8" s="343"/>
      <c r="L8" s="341">
        <f t="shared" si="4"/>
        <v>0</v>
      </c>
      <c r="M8" s="345">
        <f t="shared" si="5"/>
        <v>0</v>
      </c>
      <c r="N8" s="343"/>
      <c r="O8" s="341">
        <f t="shared" si="6"/>
        <v>0</v>
      </c>
      <c r="P8" s="345">
        <f t="shared" si="7"/>
        <v>0</v>
      </c>
      <c r="Q8" s="346"/>
      <c r="R8" s="341">
        <f t="shared" si="8"/>
        <v>0</v>
      </c>
      <c r="S8" s="345">
        <f t="shared" si="9"/>
        <v>0</v>
      </c>
      <c r="T8" s="343"/>
      <c r="U8" s="341">
        <f t="shared" si="10"/>
        <v>0</v>
      </c>
      <c r="V8" s="345">
        <f t="shared" si="11"/>
        <v>0</v>
      </c>
    </row>
    <row r="9" spans="1:22" x14ac:dyDescent="0.2">
      <c r="A9" s="340"/>
      <c r="B9" s="341"/>
      <c r="C9" s="93" t="s">
        <v>64</v>
      </c>
      <c r="D9" s="342"/>
      <c r="E9" s="343"/>
      <c r="F9" s="344">
        <f t="shared" si="0"/>
        <v>0</v>
      </c>
      <c r="G9" s="345">
        <f t="shared" si="1"/>
        <v>0</v>
      </c>
      <c r="H9" s="343"/>
      <c r="I9" s="341">
        <f t="shared" si="2"/>
        <v>0</v>
      </c>
      <c r="J9" s="345">
        <f t="shared" si="3"/>
        <v>0</v>
      </c>
      <c r="K9" s="343"/>
      <c r="L9" s="341">
        <f t="shared" si="4"/>
        <v>0</v>
      </c>
      <c r="M9" s="345">
        <f t="shared" si="5"/>
        <v>0</v>
      </c>
      <c r="N9" s="343"/>
      <c r="O9" s="341">
        <f t="shared" si="6"/>
        <v>0</v>
      </c>
      <c r="P9" s="345">
        <f t="shared" si="7"/>
        <v>0</v>
      </c>
      <c r="Q9" s="346"/>
      <c r="R9" s="341">
        <f t="shared" si="8"/>
        <v>0</v>
      </c>
      <c r="S9" s="345">
        <f t="shared" si="9"/>
        <v>0</v>
      </c>
      <c r="T9" s="343"/>
      <c r="U9" s="341">
        <f t="shared" si="10"/>
        <v>0</v>
      </c>
      <c r="V9" s="345">
        <f t="shared" si="11"/>
        <v>0</v>
      </c>
    </row>
    <row r="10" spans="1:22" x14ac:dyDescent="0.2">
      <c r="A10" s="340"/>
      <c r="B10" s="341"/>
      <c r="C10" s="93" t="s">
        <v>64</v>
      </c>
      <c r="D10" s="342"/>
      <c r="E10" s="343"/>
      <c r="F10" s="344">
        <f t="shared" si="0"/>
        <v>0</v>
      </c>
      <c r="G10" s="345">
        <f t="shared" si="1"/>
        <v>0</v>
      </c>
      <c r="H10" s="343"/>
      <c r="I10" s="341">
        <f t="shared" si="2"/>
        <v>0</v>
      </c>
      <c r="J10" s="345">
        <f t="shared" si="3"/>
        <v>0</v>
      </c>
      <c r="K10" s="343"/>
      <c r="L10" s="341">
        <f t="shared" si="4"/>
        <v>0</v>
      </c>
      <c r="M10" s="345">
        <f t="shared" si="5"/>
        <v>0</v>
      </c>
      <c r="N10" s="343"/>
      <c r="O10" s="341">
        <f t="shared" si="6"/>
        <v>0</v>
      </c>
      <c r="P10" s="345">
        <f t="shared" si="7"/>
        <v>0</v>
      </c>
      <c r="Q10" s="346"/>
      <c r="R10" s="341">
        <f t="shared" si="8"/>
        <v>0</v>
      </c>
      <c r="S10" s="345">
        <f t="shared" si="9"/>
        <v>0</v>
      </c>
      <c r="T10" s="343"/>
      <c r="U10" s="341">
        <f t="shared" si="10"/>
        <v>0</v>
      </c>
      <c r="V10" s="345">
        <f t="shared" si="11"/>
        <v>0</v>
      </c>
    </row>
    <row r="11" spans="1:22" x14ac:dyDescent="0.2">
      <c r="A11" s="340"/>
      <c r="B11" s="341"/>
      <c r="C11" s="93" t="s">
        <v>64</v>
      </c>
      <c r="D11" s="342"/>
      <c r="E11" s="343"/>
      <c r="F11" s="344">
        <f t="shared" si="0"/>
        <v>0</v>
      </c>
      <c r="G11" s="345">
        <f t="shared" si="1"/>
        <v>0</v>
      </c>
      <c r="H11" s="343"/>
      <c r="I11" s="341">
        <f t="shared" si="2"/>
        <v>0</v>
      </c>
      <c r="J11" s="345">
        <f t="shared" si="3"/>
        <v>0</v>
      </c>
      <c r="K11" s="343"/>
      <c r="L11" s="341">
        <f t="shared" si="4"/>
        <v>0</v>
      </c>
      <c r="M11" s="345">
        <f t="shared" si="5"/>
        <v>0</v>
      </c>
      <c r="N11" s="343"/>
      <c r="O11" s="341">
        <f t="shared" si="6"/>
        <v>0</v>
      </c>
      <c r="P11" s="345">
        <f t="shared" si="7"/>
        <v>0</v>
      </c>
      <c r="Q11" s="346"/>
      <c r="R11" s="341">
        <f t="shared" si="8"/>
        <v>0</v>
      </c>
      <c r="S11" s="345">
        <f t="shared" si="9"/>
        <v>0</v>
      </c>
      <c r="T11" s="343"/>
      <c r="U11" s="341">
        <f t="shared" si="10"/>
        <v>0</v>
      </c>
      <c r="V11" s="345">
        <f t="shared" si="11"/>
        <v>0</v>
      </c>
    </row>
    <row r="12" spans="1:22" x14ac:dyDescent="0.2">
      <c r="A12" s="340"/>
      <c r="B12" s="341"/>
      <c r="C12" s="93" t="s">
        <v>64</v>
      </c>
      <c r="D12" s="342"/>
      <c r="E12" s="343"/>
      <c r="F12" s="344">
        <f t="shared" si="0"/>
        <v>0</v>
      </c>
      <c r="G12" s="345">
        <f t="shared" si="1"/>
        <v>0</v>
      </c>
      <c r="H12" s="343"/>
      <c r="I12" s="341">
        <f t="shared" si="2"/>
        <v>0</v>
      </c>
      <c r="J12" s="345">
        <f t="shared" si="3"/>
        <v>0</v>
      </c>
      <c r="K12" s="343"/>
      <c r="L12" s="341">
        <f t="shared" si="4"/>
        <v>0</v>
      </c>
      <c r="M12" s="345">
        <f t="shared" si="5"/>
        <v>0</v>
      </c>
      <c r="N12" s="343"/>
      <c r="O12" s="341">
        <f t="shared" si="6"/>
        <v>0</v>
      </c>
      <c r="P12" s="345">
        <f t="shared" si="7"/>
        <v>0</v>
      </c>
      <c r="Q12" s="346"/>
      <c r="R12" s="341">
        <f t="shared" si="8"/>
        <v>0</v>
      </c>
      <c r="S12" s="345">
        <f t="shared" si="9"/>
        <v>0</v>
      </c>
      <c r="T12" s="343"/>
      <c r="U12" s="341">
        <f t="shared" si="10"/>
        <v>0</v>
      </c>
      <c r="V12" s="345">
        <f t="shared" si="11"/>
        <v>0</v>
      </c>
    </row>
    <row r="13" spans="1:22" x14ac:dyDescent="0.2">
      <c r="A13" s="340"/>
      <c r="B13" s="341"/>
      <c r="C13" s="93" t="s">
        <v>64</v>
      </c>
      <c r="D13" s="342"/>
      <c r="E13" s="343"/>
      <c r="F13" s="344">
        <f t="shared" si="0"/>
        <v>0</v>
      </c>
      <c r="G13" s="345">
        <f t="shared" si="1"/>
        <v>0</v>
      </c>
      <c r="H13" s="343"/>
      <c r="I13" s="341">
        <f t="shared" si="2"/>
        <v>0</v>
      </c>
      <c r="J13" s="345">
        <f t="shared" si="3"/>
        <v>0</v>
      </c>
      <c r="K13" s="343"/>
      <c r="L13" s="341">
        <f t="shared" si="4"/>
        <v>0</v>
      </c>
      <c r="M13" s="345">
        <f t="shared" si="5"/>
        <v>0</v>
      </c>
      <c r="N13" s="343"/>
      <c r="O13" s="341">
        <f t="shared" si="6"/>
        <v>0</v>
      </c>
      <c r="P13" s="345">
        <f t="shared" si="7"/>
        <v>0</v>
      </c>
      <c r="Q13" s="346"/>
      <c r="R13" s="341">
        <f t="shared" si="8"/>
        <v>0</v>
      </c>
      <c r="S13" s="345">
        <f t="shared" si="9"/>
        <v>0</v>
      </c>
      <c r="T13" s="343"/>
      <c r="U13" s="341">
        <f t="shared" si="10"/>
        <v>0</v>
      </c>
      <c r="V13" s="345">
        <f t="shared" si="11"/>
        <v>0</v>
      </c>
    </row>
    <row r="14" spans="1:22" x14ac:dyDescent="0.2">
      <c r="A14" s="340"/>
      <c r="B14" s="341"/>
      <c r="C14" s="93" t="s">
        <v>64</v>
      </c>
      <c r="D14" s="342"/>
      <c r="E14" s="343"/>
      <c r="F14" s="344">
        <f t="shared" si="0"/>
        <v>0</v>
      </c>
      <c r="G14" s="345">
        <f t="shared" si="1"/>
        <v>0</v>
      </c>
      <c r="H14" s="343"/>
      <c r="I14" s="341">
        <f t="shared" si="2"/>
        <v>0</v>
      </c>
      <c r="J14" s="345">
        <f t="shared" si="3"/>
        <v>0</v>
      </c>
      <c r="K14" s="343"/>
      <c r="L14" s="341">
        <f t="shared" si="4"/>
        <v>0</v>
      </c>
      <c r="M14" s="345">
        <f t="shared" si="5"/>
        <v>0</v>
      </c>
      <c r="N14" s="343"/>
      <c r="O14" s="341">
        <f t="shared" si="6"/>
        <v>0</v>
      </c>
      <c r="P14" s="345">
        <f t="shared" si="7"/>
        <v>0</v>
      </c>
      <c r="Q14" s="346"/>
      <c r="R14" s="341">
        <f t="shared" si="8"/>
        <v>0</v>
      </c>
      <c r="S14" s="345">
        <f t="shared" si="9"/>
        <v>0</v>
      </c>
      <c r="T14" s="343"/>
      <c r="U14" s="341">
        <f t="shared" si="10"/>
        <v>0</v>
      </c>
      <c r="V14" s="345">
        <f t="shared" si="11"/>
        <v>0</v>
      </c>
    </row>
    <row r="15" spans="1:22" x14ac:dyDescent="0.2">
      <c r="A15" s="340"/>
      <c r="B15" s="341"/>
      <c r="C15" s="93" t="s">
        <v>64</v>
      </c>
      <c r="D15" s="342"/>
      <c r="E15" s="343"/>
      <c r="F15" s="344">
        <f t="shared" si="0"/>
        <v>0</v>
      </c>
      <c r="G15" s="345">
        <f t="shared" si="1"/>
        <v>0</v>
      </c>
      <c r="H15" s="343"/>
      <c r="I15" s="341">
        <f t="shared" si="2"/>
        <v>0</v>
      </c>
      <c r="J15" s="345">
        <f t="shared" si="3"/>
        <v>0</v>
      </c>
      <c r="K15" s="343"/>
      <c r="L15" s="341">
        <f t="shared" si="4"/>
        <v>0</v>
      </c>
      <c r="M15" s="345">
        <f t="shared" si="5"/>
        <v>0</v>
      </c>
      <c r="N15" s="343"/>
      <c r="O15" s="341">
        <f t="shared" si="6"/>
        <v>0</v>
      </c>
      <c r="P15" s="345">
        <f t="shared" si="7"/>
        <v>0</v>
      </c>
      <c r="Q15" s="346"/>
      <c r="R15" s="341">
        <f t="shared" si="8"/>
        <v>0</v>
      </c>
      <c r="S15" s="345">
        <f t="shared" si="9"/>
        <v>0</v>
      </c>
      <c r="T15" s="343"/>
      <c r="U15" s="341">
        <f t="shared" si="10"/>
        <v>0</v>
      </c>
      <c r="V15" s="345">
        <f t="shared" si="11"/>
        <v>0</v>
      </c>
    </row>
    <row r="16" spans="1:22" x14ac:dyDescent="0.2">
      <c r="A16" s="347"/>
      <c r="B16" s="348"/>
      <c r="C16" s="94" t="s">
        <v>64</v>
      </c>
      <c r="D16" s="349"/>
      <c r="E16" s="350"/>
      <c r="F16" s="344">
        <f>D16*E16</f>
        <v>0</v>
      </c>
      <c r="G16" s="345">
        <f t="shared" si="1"/>
        <v>0</v>
      </c>
      <c r="H16" s="350"/>
      <c r="I16" s="341">
        <f t="shared" si="2"/>
        <v>0</v>
      </c>
      <c r="J16" s="345">
        <f t="shared" si="3"/>
        <v>0</v>
      </c>
      <c r="K16" s="350"/>
      <c r="L16" s="341">
        <f t="shared" si="4"/>
        <v>0</v>
      </c>
      <c r="M16" s="345">
        <f t="shared" si="5"/>
        <v>0</v>
      </c>
      <c r="N16" s="350"/>
      <c r="O16" s="341">
        <f t="shared" si="6"/>
        <v>0</v>
      </c>
      <c r="P16" s="345">
        <f t="shared" si="7"/>
        <v>0</v>
      </c>
      <c r="Q16" s="351"/>
      <c r="R16" s="341">
        <f t="shared" si="8"/>
        <v>0</v>
      </c>
      <c r="S16" s="345">
        <f t="shared" si="9"/>
        <v>0</v>
      </c>
      <c r="T16" s="350"/>
      <c r="U16" s="341">
        <f t="shared" si="10"/>
        <v>0</v>
      </c>
      <c r="V16" s="345">
        <f t="shared" si="11"/>
        <v>0</v>
      </c>
    </row>
    <row r="17" spans="1:22" x14ac:dyDescent="0.2">
      <c r="A17" s="347"/>
      <c r="B17" s="348"/>
      <c r="C17" s="94" t="s">
        <v>64</v>
      </c>
      <c r="D17" s="349"/>
      <c r="E17" s="350"/>
      <c r="F17" s="344">
        <f t="shared" ref="F17:F33" si="12">D17*E17</f>
        <v>0</v>
      </c>
      <c r="G17" s="345">
        <f t="shared" si="1"/>
        <v>0</v>
      </c>
      <c r="H17" s="350"/>
      <c r="I17" s="341">
        <f t="shared" si="2"/>
        <v>0</v>
      </c>
      <c r="J17" s="345">
        <f t="shared" si="3"/>
        <v>0</v>
      </c>
      <c r="K17" s="350"/>
      <c r="L17" s="341">
        <f t="shared" si="4"/>
        <v>0</v>
      </c>
      <c r="M17" s="345">
        <f t="shared" si="5"/>
        <v>0</v>
      </c>
      <c r="N17" s="350"/>
      <c r="O17" s="341">
        <f t="shared" si="6"/>
        <v>0</v>
      </c>
      <c r="P17" s="345">
        <f t="shared" si="7"/>
        <v>0</v>
      </c>
      <c r="Q17" s="351"/>
      <c r="R17" s="341">
        <f t="shared" si="8"/>
        <v>0</v>
      </c>
      <c r="S17" s="345">
        <f t="shared" si="9"/>
        <v>0</v>
      </c>
      <c r="T17" s="350"/>
      <c r="U17" s="341">
        <f t="shared" si="10"/>
        <v>0</v>
      </c>
      <c r="V17" s="345">
        <f t="shared" si="11"/>
        <v>0</v>
      </c>
    </row>
    <row r="18" spans="1:22" ht="13.5" thickBot="1" x14ac:dyDescent="0.25">
      <c r="A18" s="352"/>
      <c r="B18" s="353"/>
      <c r="C18" s="97" t="s">
        <v>64</v>
      </c>
      <c r="D18" s="354"/>
      <c r="E18" s="355"/>
      <c r="F18" s="356">
        <f t="shared" si="12"/>
        <v>0</v>
      </c>
      <c r="G18" s="357">
        <f t="shared" si="1"/>
        <v>0</v>
      </c>
      <c r="H18" s="355"/>
      <c r="I18" s="353">
        <f t="shared" si="2"/>
        <v>0</v>
      </c>
      <c r="J18" s="357">
        <f t="shared" si="3"/>
        <v>0</v>
      </c>
      <c r="K18" s="355"/>
      <c r="L18" s="353">
        <f t="shared" si="4"/>
        <v>0</v>
      </c>
      <c r="M18" s="357">
        <f t="shared" si="5"/>
        <v>0</v>
      </c>
      <c r="N18" s="355"/>
      <c r="O18" s="353">
        <f t="shared" si="6"/>
        <v>0</v>
      </c>
      <c r="P18" s="357">
        <f t="shared" si="7"/>
        <v>0</v>
      </c>
      <c r="Q18" s="358"/>
      <c r="R18" s="353">
        <f t="shared" si="8"/>
        <v>0</v>
      </c>
      <c r="S18" s="357">
        <f t="shared" si="9"/>
        <v>0</v>
      </c>
      <c r="T18" s="355"/>
      <c r="U18" s="353">
        <f t="shared" si="10"/>
        <v>0</v>
      </c>
      <c r="V18" s="357">
        <f t="shared" si="11"/>
        <v>0</v>
      </c>
    </row>
    <row r="19" spans="1:22" ht="13.5" thickTop="1" x14ac:dyDescent="0.2">
      <c r="A19" s="340"/>
      <c r="B19" s="341"/>
      <c r="C19" s="93" t="s">
        <v>63</v>
      </c>
      <c r="D19" s="342"/>
      <c r="E19" s="343"/>
      <c r="F19" s="344">
        <f t="shared" si="12"/>
        <v>0</v>
      </c>
      <c r="G19" s="345">
        <f>IF(F19&gt;3000,(F19*33.8%),0)</f>
        <v>0</v>
      </c>
      <c r="H19" s="343"/>
      <c r="I19" s="341">
        <f t="shared" si="2"/>
        <v>0</v>
      </c>
      <c r="J19" s="345">
        <f>IF(I19&gt;3000,(I19*33.8%),0)</f>
        <v>0</v>
      </c>
      <c r="K19" s="343"/>
      <c r="L19" s="341">
        <f t="shared" si="4"/>
        <v>0</v>
      </c>
      <c r="M19" s="345">
        <f>IF(L19&gt;3000,(L19*33.8%),0)</f>
        <v>0</v>
      </c>
      <c r="N19" s="343"/>
      <c r="O19" s="341">
        <f t="shared" si="6"/>
        <v>0</v>
      </c>
      <c r="P19" s="345">
        <f>IF(O19&gt;3000,(O19*33.8%),0)</f>
        <v>0</v>
      </c>
      <c r="Q19" s="346"/>
      <c r="R19" s="341">
        <f t="shared" si="8"/>
        <v>0</v>
      </c>
      <c r="S19" s="345">
        <f>IF(R19&gt;3000,(R19*33.8%),0)</f>
        <v>0</v>
      </c>
      <c r="T19" s="343"/>
      <c r="U19" s="341">
        <f t="shared" si="10"/>
        <v>0</v>
      </c>
      <c r="V19" s="345">
        <f>IF(U19&gt;3000,(U19*33.8%),0)</f>
        <v>0</v>
      </c>
    </row>
    <row r="20" spans="1:22" x14ac:dyDescent="0.2">
      <c r="A20" s="340"/>
      <c r="B20" s="341"/>
      <c r="C20" s="93" t="s">
        <v>63</v>
      </c>
      <c r="D20" s="342"/>
      <c r="E20" s="343"/>
      <c r="F20" s="344">
        <f t="shared" si="12"/>
        <v>0</v>
      </c>
      <c r="G20" s="345">
        <f t="shared" ref="G20:G33" si="13">IF(F20&gt;3000,(F20*33.8%),0)</f>
        <v>0</v>
      </c>
      <c r="H20" s="343"/>
      <c r="I20" s="341">
        <f t="shared" si="2"/>
        <v>0</v>
      </c>
      <c r="J20" s="345">
        <f t="shared" ref="J20:J33" si="14">IF(I20&gt;3000,(I20*33.8%),0)</f>
        <v>0</v>
      </c>
      <c r="K20" s="343"/>
      <c r="L20" s="341">
        <f t="shared" si="4"/>
        <v>0</v>
      </c>
      <c r="M20" s="345">
        <f t="shared" ref="M20:M33" si="15">IF(L20&gt;3000,(L20*33.8%),0)</f>
        <v>0</v>
      </c>
      <c r="N20" s="343"/>
      <c r="O20" s="341">
        <f t="shared" si="6"/>
        <v>0</v>
      </c>
      <c r="P20" s="345">
        <f t="shared" ref="P20:P33" si="16">IF(O20&gt;3000,(O20*33.8%),0)</f>
        <v>0</v>
      </c>
      <c r="Q20" s="346"/>
      <c r="R20" s="341">
        <f t="shared" si="8"/>
        <v>0</v>
      </c>
      <c r="S20" s="345">
        <f t="shared" ref="S20:S33" si="17">IF(R20&gt;3000,(R20*33.8%),0)</f>
        <v>0</v>
      </c>
      <c r="T20" s="343"/>
      <c r="U20" s="341">
        <f t="shared" si="10"/>
        <v>0</v>
      </c>
      <c r="V20" s="345">
        <f t="shared" ref="V20:V30" si="18">IF(U20&gt;2499,(U20*34%),0)</f>
        <v>0</v>
      </c>
    </row>
    <row r="21" spans="1:22" x14ac:dyDescent="0.2">
      <c r="A21" s="340"/>
      <c r="B21" s="341"/>
      <c r="C21" s="93" t="s">
        <v>63</v>
      </c>
      <c r="D21" s="342"/>
      <c r="E21" s="343"/>
      <c r="F21" s="344">
        <f t="shared" si="12"/>
        <v>0</v>
      </c>
      <c r="G21" s="345">
        <f t="shared" si="13"/>
        <v>0</v>
      </c>
      <c r="H21" s="343"/>
      <c r="I21" s="341">
        <f t="shared" si="2"/>
        <v>0</v>
      </c>
      <c r="J21" s="345">
        <f t="shared" si="14"/>
        <v>0</v>
      </c>
      <c r="K21" s="343"/>
      <c r="L21" s="341">
        <f t="shared" si="4"/>
        <v>0</v>
      </c>
      <c r="M21" s="345">
        <f t="shared" si="15"/>
        <v>0</v>
      </c>
      <c r="N21" s="343"/>
      <c r="O21" s="341">
        <f t="shared" si="6"/>
        <v>0</v>
      </c>
      <c r="P21" s="345">
        <f t="shared" si="16"/>
        <v>0</v>
      </c>
      <c r="Q21" s="346"/>
      <c r="R21" s="341">
        <f t="shared" si="8"/>
        <v>0</v>
      </c>
      <c r="S21" s="345">
        <f t="shared" si="17"/>
        <v>0</v>
      </c>
      <c r="T21" s="343"/>
      <c r="U21" s="341">
        <f t="shared" si="10"/>
        <v>0</v>
      </c>
      <c r="V21" s="345">
        <f t="shared" si="18"/>
        <v>0</v>
      </c>
    </row>
    <row r="22" spans="1:22" x14ac:dyDescent="0.2">
      <c r="A22" s="340"/>
      <c r="B22" s="341"/>
      <c r="C22" s="93" t="s">
        <v>63</v>
      </c>
      <c r="D22" s="342"/>
      <c r="E22" s="343"/>
      <c r="F22" s="344">
        <f t="shared" si="12"/>
        <v>0</v>
      </c>
      <c r="G22" s="345">
        <f t="shared" si="13"/>
        <v>0</v>
      </c>
      <c r="H22" s="343"/>
      <c r="I22" s="341">
        <f t="shared" si="2"/>
        <v>0</v>
      </c>
      <c r="J22" s="345">
        <f t="shared" si="14"/>
        <v>0</v>
      </c>
      <c r="K22" s="343"/>
      <c r="L22" s="341">
        <f t="shared" si="4"/>
        <v>0</v>
      </c>
      <c r="M22" s="345">
        <f t="shared" si="15"/>
        <v>0</v>
      </c>
      <c r="N22" s="343"/>
      <c r="O22" s="341">
        <f t="shared" si="6"/>
        <v>0</v>
      </c>
      <c r="P22" s="345">
        <f t="shared" si="16"/>
        <v>0</v>
      </c>
      <c r="Q22" s="346"/>
      <c r="R22" s="341">
        <f t="shared" si="8"/>
        <v>0</v>
      </c>
      <c r="S22" s="345">
        <f t="shared" si="17"/>
        <v>0</v>
      </c>
      <c r="T22" s="343"/>
      <c r="U22" s="341">
        <f t="shared" si="10"/>
        <v>0</v>
      </c>
      <c r="V22" s="345">
        <f t="shared" si="18"/>
        <v>0</v>
      </c>
    </row>
    <row r="23" spans="1:22" x14ac:dyDescent="0.2">
      <c r="A23" s="340"/>
      <c r="B23" s="341"/>
      <c r="C23" s="93" t="s">
        <v>63</v>
      </c>
      <c r="D23" s="342"/>
      <c r="E23" s="343"/>
      <c r="F23" s="344">
        <f t="shared" si="12"/>
        <v>0</v>
      </c>
      <c r="G23" s="345">
        <f t="shared" si="13"/>
        <v>0</v>
      </c>
      <c r="H23" s="343"/>
      <c r="I23" s="341">
        <f t="shared" si="2"/>
        <v>0</v>
      </c>
      <c r="J23" s="345">
        <f t="shared" si="14"/>
        <v>0</v>
      </c>
      <c r="K23" s="343"/>
      <c r="L23" s="341">
        <f t="shared" si="4"/>
        <v>0</v>
      </c>
      <c r="M23" s="345">
        <f t="shared" si="15"/>
        <v>0</v>
      </c>
      <c r="N23" s="343"/>
      <c r="O23" s="341">
        <f t="shared" si="6"/>
        <v>0</v>
      </c>
      <c r="P23" s="345">
        <f t="shared" si="16"/>
        <v>0</v>
      </c>
      <c r="Q23" s="346"/>
      <c r="R23" s="341">
        <f t="shared" si="8"/>
        <v>0</v>
      </c>
      <c r="S23" s="345">
        <f t="shared" si="17"/>
        <v>0</v>
      </c>
      <c r="T23" s="343"/>
      <c r="U23" s="341">
        <f t="shared" si="10"/>
        <v>0</v>
      </c>
      <c r="V23" s="345">
        <f t="shared" si="18"/>
        <v>0</v>
      </c>
    </row>
    <row r="24" spans="1:22" x14ac:dyDescent="0.2">
      <c r="A24" s="340"/>
      <c r="B24" s="341"/>
      <c r="C24" s="93" t="s">
        <v>63</v>
      </c>
      <c r="D24" s="342"/>
      <c r="E24" s="343"/>
      <c r="F24" s="344">
        <f t="shared" si="12"/>
        <v>0</v>
      </c>
      <c r="G24" s="345">
        <f t="shared" si="13"/>
        <v>0</v>
      </c>
      <c r="H24" s="343"/>
      <c r="I24" s="341">
        <f t="shared" si="2"/>
        <v>0</v>
      </c>
      <c r="J24" s="345">
        <f t="shared" si="14"/>
        <v>0</v>
      </c>
      <c r="K24" s="343"/>
      <c r="L24" s="341">
        <f t="shared" si="4"/>
        <v>0</v>
      </c>
      <c r="M24" s="345">
        <f t="shared" si="15"/>
        <v>0</v>
      </c>
      <c r="N24" s="343"/>
      <c r="O24" s="341">
        <f t="shared" si="6"/>
        <v>0</v>
      </c>
      <c r="P24" s="345">
        <f t="shared" si="16"/>
        <v>0</v>
      </c>
      <c r="Q24" s="346"/>
      <c r="R24" s="341">
        <f t="shared" si="8"/>
        <v>0</v>
      </c>
      <c r="S24" s="345">
        <f t="shared" si="17"/>
        <v>0</v>
      </c>
      <c r="T24" s="343"/>
      <c r="U24" s="341">
        <f t="shared" si="10"/>
        <v>0</v>
      </c>
      <c r="V24" s="345">
        <f t="shared" si="18"/>
        <v>0</v>
      </c>
    </row>
    <row r="25" spans="1:22" x14ac:dyDescent="0.2">
      <c r="A25" s="340"/>
      <c r="B25" s="341"/>
      <c r="C25" s="93" t="s">
        <v>63</v>
      </c>
      <c r="D25" s="342"/>
      <c r="E25" s="343"/>
      <c r="F25" s="344">
        <f t="shared" si="12"/>
        <v>0</v>
      </c>
      <c r="G25" s="345">
        <f t="shared" si="13"/>
        <v>0</v>
      </c>
      <c r="H25" s="343"/>
      <c r="I25" s="341">
        <f t="shared" si="2"/>
        <v>0</v>
      </c>
      <c r="J25" s="345">
        <f t="shared" si="14"/>
        <v>0</v>
      </c>
      <c r="K25" s="343"/>
      <c r="L25" s="341">
        <f t="shared" si="4"/>
        <v>0</v>
      </c>
      <c r="M25" s="345">
        <f t="shared" si="15"/>
        <v>0</v>
      </c>
      <c r="N25" s="343"/>
      <c r="O25" s="341">
        <f t="shared" si="6"/>
        <v>0</v>
      </c>
      <c r="P25" s="345">
        <f t="shared" si="16"/>
        <v>0</v>
      </c>
      <c r="Q25" s="346"/>
      <c r="R25" s="341">
        <f t="shared" si="8"/>
        <v>0</v>
      </c>
      <c r="S25" s="345">
        <f t="shared" si="17"/>
        <v>0</v>
      </c>
      <c r="T25" s="343"/>
      <c r="U25" s="341">
        <f t="shared" si="10"/>
        <v>0</v>
      </c>
      <c r="V25" s="345">
        <f t="shared" si="18"/>
        <v>0</v>
      </c>
    </row>
    <row r="26" spans="1:22" x14ac:dyDescent="0.2">
      <c r="A26" s="340"/>
      <c r="B26" s="341"/>
      <c r="C26" s="93" t="s">
        <v>63</v>
      </c>
      <c r="D26" s="342"/>
      <c r="E26" s="343"/>
      <c r="F26" s="344">
        <f t="shared" si="12"/>
        <v>0</v>
      </c>
      <c r="G26" s="345">
        <f t="shared" si="13"/>
        <v>0</v>
      </c>
      <c r="H26" s="343"/>
      <c r="I26" s="341">
        <f t="shared" si="2"/>
        <v>0</v>
      </c>
      <c r="J26" s="345">
        <f t="shared" si="14"/>
        <v>0</v>
      </c>
      <c r="K26" s="343"/>
      <c r="L26" s="341">
        <f t="shared" si="4"/>
        <v>0</v>
      </c>
      <c r="M26" s="345">
        <f t="shared" si="15"/>
        <v>0</v>
      </c>
      <c r="N26" s="343"/>
      <c r="O26" s="341">
        <f t="shared" si="6"/>
        <v>0</v>
      </c>
      <c r="P26" s="345">
        <f t="shared" si="16"/>
        <v>0</v>
      </c>
      <c r="Q26" s="346"/>
      <c r="R26" s="341">
        <f t="shared" si="8"/>
        <v>0</v>
      </c>
      <c r="S26" s="345">
        <f t="shared" si="17"/>
        <v>0</v>
      </c>
      <c r="T26" s="343"/>
      <c r="U26" s="341">
        <f t="shared" si="10"/>
        <v>0</v>
      </c>
      <c r="V26" s="345">
        <f t="shared" si="18"/>
        <v>0</v>
      </c>
    </row>
    <row r="27" spans="1:22" x14ac:dyDescent="0.2">
      <c r="A27" s="340"/>
      <c r="B27" s="341"/>
      <c r="C27" s="93" t="s">
        <v>63</v>
      </c>
      <c r="D27" s="342"/>
      <c r="E27" s="343"/>
      <c r="F27" s="344">
        <f t="shared" si="12"/>
        <v>0</v>
      </c>
      <c r="G27" s="345">
        <f t="shared" si="13"/>
        <v>0</v>
      </c>
      <c r="H27" s="343"/>
      <c r="I27" s="341">
        <f t="shared" si="2"/>
        <v>0</v>
      </c>
      <c r="J27" s="345">
        <f t="shared" si="14"/>
        <v>0</v>
      </c>
      <c r="K27" s="343"/>
      <c r="L27" s="341">
        <f t="shared" si="4"/>
        <v>0</v>
      </c>
      <c r="M27" s="345">
        <f t="shared" si="15"/>
        <v>0</v>
      </c>
      <c r="N27" s="343"/>
      <c r="O27" s="341">
        <f t="shared" si="6"/>
        <v>0</v>
      </c>
      <c r="P27" s="345">
        <f t="shared" si="16"/>
        <v>0</v>
      </c>
      <c r="Q27" s="346"/>
      <c r="R27" s="341">
        <f t="shared" si="8"/>
        <v>0</v>
      </c>
      <c r="S27" s="345">
        <f t="shared" si="17"/>
        <v>0</v>
      </c>
      <c r="T27" s="343"/>
      <c r="U27" s="341">
        <f t="shared" si="10"/>
        <v>0</v>
      </c>
      <c r="V27" s="345">
        <f t="shared" si="18"/>
        <v>0</v>
      </c>
    </row>
    <row r="28" spans="1:22" x14ac:dyDescent="0.2">
      <c r="A28" s="340"/>
      <c r="B28" s="341"/>
      <c r="C28" s="93" t="s">
        <v>63</v>
      </c>
      <c r="D28" s="342"/>
      <c r="E28" s="343"/>
      <c r="F28" s="344">
        <f t="shared" si="12"/>
        <v>0</v>
      </c>
      <c r="G28" s="345">
        <f t="shared" si="13"/>
        <v>0</v>
      </c>
      <c r="H28" s="343"/>
      <c r="I28" s="341">
        <f t="shared" si="2"/>
        <v>0</v>
      </c>
      <c r="J28" s="345">
        <f t="shared" si="14"/>
        <v>0</v>
      </c>
      <c r="K28" s="343"/>
      <c r="L28" s="341">
        <f t="shared" si="4"/>
        <v>0</v>
      </c>
      <c r="M28" s="345">
        <f t="shared" si="15"/>
        <v>0</v>
      </c>
      <c r="N28" s="343"/>
      <c r="O28" s="341">
        <f t="shared" si="6"/>
        <v>0</v>
      </c>
      <c r="P28" s="345">
        <f t="shared" si="16"/>
        <v>0</v>
      </c>
      <c r="Q28" s="346"/>
      <c r="R28" s="341">
        <f t="shared" si="8"/>
        <v>0</v>
      </c>
      <c r="S28" s="345">
        <f t="shared" si="17"/>
        <v>0</v>
      </c>
      <c r="T28" s="343"/>
      <c r="U28" s="341">
        <f t="shared" si="10"/>
        <v>0</v>
      </c>
      <c r="V28" s="345">
        <f t="shared" si="18"/>
        <v>0</v>
      </c>
    </row>
    <row r="29" spans="1:22" x14ac:dyDescent="0.2">
      <c r="A29" s="340"/>
      <c r="B29" s="341"/>
      <c r="C29" s="93" t="s">
        <v>63</v>
      </c>
      <c r="D29" s="342"/>
      <c r="E29" s="343"/>
      <c r="F29" s="344">
        <f t="shared" si="12"/>
        <v>0</v>
      </c>
      <c r="G29" s="345">
        <f t="shared" si="13"/>
        <v>0</v>
      </c>
      <c r="H29" s="343"/>
      <c r="I29" s="341">
        <f t="shared" si="2"/>
        <v>0</v>
      </c>
      <c r="J29" s="345">
        <f t="shared" si="14"/>
        <v>0</v>
      </c>
      <c r="K29" s="343"/>
      <c r="L29" s="341">
        <f t="shared" si="4"/>
        <v>0</v>
      </c>
      <c r="M29" s="345">
        <f t="shared" si="15"/>
        <v>0</v>
      </c>
      <c r="N29" s="343"/>
      <c r="O29" s="341">
        <f t="shared" si="6"/>
        <v>0</v>
      </c>
      <c r="P29" s="345">
        <f t="shared" si="16"/>
        <v>0</v>
      </c>
      <c r="Q29" s="346"/>
      <c r="R29" s="341">
        <f t="shared" si="8"/>
        <v>0</v>
      </c>
      <c r="S29" s="345">
        <f t="shared" si="17"/>
        <v>0</v>
      </c>
      <c r="T29" s="343"/>
      <c r="U29" s="341">
        <f t="shared" si="10"/>
        <v>0</v>
      </c>
      <c r="V29" s="345">
        <f t="shared" si="18"/>
        <v>0</v>
      </c>
    </row>
    <row r="30" spans="1:22" x14ac:dyDescent="0.2">
      <c r="A30" s="340"/>
      <c r="B30" s="341"/>
      <c r="C30" s="93" t="s">
        <v>63</v>
      </c>
      <c r="D30" s="342"/>
      <c r="E30" s="343"/>
      <c r="F30" s="344">
        <f t="shared" si="12"/>
        <v>0</v>
      </c>
      <c r="G30" s="345">
        <f t="shared" si="13"/>
        <v>0</v>
      </c>
      <c r="H30" s="343"/>
      <c r="I30" s="341">
        <f t="shared" si="2"/>
        <v>0</v>
      </c>
      <c r="J30" s="345">
        <f t="shared" si="14"/>
        <v>0</v>
      </c>
      <c r="K30" s="343"/>
      <c r="L30" s="341">
        <f t="shared" si="4"/>
        <v>0</v>
      </c>
      <c r="M30" s="345">
        <f t="shared" si="15"/>
        <v>0</v>
      </c>
      <c r="N30" s="343"/>
      <c r="O30" s="341">
        <f t="shared" si="6"/>
        <v>0</v>
      </c>
      <c r="P30" s="345">
        <f t="shared" si="16"/>
        <v>0</v>
      </c>
      <c r="Q30" s="346"/>
      <c r="R30" s="341">
        <f t="shared" si="8"/>
        <v>0</v>
      </c>
      <c r="S30" s="345">
        <f t="shared" si="17"/>
        <v>0</v>
      </c>
      <c r="T30" s="343"/>
      <c r="U30" s="341">
        <f t="shared" si="10"/>
        <v>0</v>
      </c>
      <c r="V30" s="345">
        <f t="shared" si="18"/>
        <v>0</v>
      </c>
    </row>
    <row r="31" spans="1:22" x14ac:dyDescent="0.2">
      <c r="A31" s="347"/>
      <c r="B31" s="348"/>
      <c r="C31" s="94" t="s">
        <v>63</v>
      </c>
      <c r="D31" s="349"/>
      <c r="E31" s="350"/>
      <c r="F31" s="344">
        <f t="shared" si="12"/>
        <v>0</v>
      </c>
      <c r="G31" s="345">
        <f t="shared" si="13"/>
        <v>0</v>
      </c>
      <c r="H31" s="350"/>
      <c r="I31" s="341">
        <f t="shared" si="2"/>
        <v>0</v>
      </c>
      <c r="J31" s="345">
        <f t="shared" si="14"/>
        <v>0</v>
      </c>
      <c r="K31" s="350"/>
      <c r="L31" s="341">
        <f t="shared" si="4"/>
        <v>0</v>
      </c>
      <c r="M31" s="345">
        <f t="shared" si="15"/>
        <v>0</v>
      </c>
      <c r="N31" s="350"/>
      <c r="O31" s="341">
        <f t="shared" si="6"/>
        <v>0</v>
      </c>
      <c r="P31" s="345">
        <f t="shared" si="16"/>
        <v>0</v>
      </c>
      <c r="Q31" s="351"/>
      <c r="R31" s="341">
        <f t="shared" si="8"/>
        <v>0</v>
      </c>
      <c r="S31" s="345">
        <f t="shared" si="17"/>
        <v>0</v>
      </c>
      <c r="T31" s="350"/>
      <c r="U31" s="341">
        <f t="shared" si="10"/>
        <v>0</v>
      </c>
      <c r="V31" s="345">
        <f>IF(U31&gt;2499,(U31*34%),0)</f>
        <v>0</v>
      </c>
    </row>
    <row r="32" spans="1:22" x14ac:dyDescent="0.2">
      <c r="A32" s="359"/>
      <c r="B32" s="360"/>
      <c r="C32" s="95" t="s">
        <v>63</v>
      </c>
      <c r="D32" s="361"/>
      <c r="E32" s="362"/>
      <c r="F32" s="344">
        <f t="shared" si="12"/>
        <v>0</v>
      </c>
      <c r="G32" s="345">
        <f t="shared" si="13"/>
        <v>0</v>
      </c>
      <c r="H32" s="362"/>
      <c r="I32" s="341">
        <f t="shared" si="2"/>
        <v>0</v>
      </c>
      <c r="J32" s="345">
        <f t="shared" si="14"/>
        <v>0</v>
      </c>
      <c r="K32" s="362"/>
      <c r="L32" s="341">
        <f t="shared" si="4"/>
        <v>0</v>
      </c>
      <c r="M32" s="345">
        <f t="shared" si="15"/>
        <v>0</v>
      </c>
      <c r="N32" s="362"/>
      <c r="O32" s="341">
        <f t="shared" si="6"/>
        <v>0</v>
      </c>
      <c r="P32" s="345">
        <f t="shared" si="16"/>
        <v>0</v>
      </c>
      <c r="Q32" s="363"/>
      <c r="R32" s="341">
        <f t="shared" si="8"/>
        <v>0</v>
      </c>
      <c r="S32" s="345">
        <f t="shared" si="17"/>
        <v>0</v>
      </c>
      <c r="T32" s="362"/>
      <c r="U32" s="341">
        <f t="shared" si="10"/>
        <v>0</v>
      </c>
      <c r="V32" s="345">
        <f>IF(U32&gt;2499,(U32*34%),0)</f>
        <v>0</v>
      </c>
    </row>
    <row r="33" spans="1:22" ht="13.5" thickBot="1" x14ac:dyDescent="0.25">
      <c r="A33" s="364"/>
      <c r="B33" s="365"/>
      <c r="C33" s="96" t="s">
        <v>63</v>
      </c>
      <c r="D33" s="366"/>
      <c r="E33" s="367"/>
      <c r="F33" s="368">
        <f t="shared" si="12"/>
        <v>0</v>
      </c>
      <c r="G33" s="369">
        <f t="shared" si="13"/>
        <v>0</v>
      </c>
      <c r="H33" s="367"/>
      <c r="I33" s="370">
        <f t="shared" si="2"/>
        <v>0</v>
      </c>
      <c r="J33" s="369">
        <f t="shared" si="14"/>
        <v>0</v>
      </c>
      <c r="K33" s="367"/>
      <c r="L33" s="370">
        <f t="shared" si="4"/>
        <v>0</v>
      </c>
      <c r="M33" s="369">
        <f t="shared" si="15"/>
        <v>0</v>
      </c>
      <c r="N33" s="367"/>
      <c r="O33" s="370">
        <f t="shared" si="6"/>
        <v>0</v>
      </c>
      <c r="P33" s="369">
        <f t="shared" si="16"/>
        <v>0</v>
      </c>
      <c r="Q33" s="371"/>
      <c r="R33" s="370">
        <f t="shared" si="8"/>
        <v>0</v>
      </c>
      <c r="S33" s="369">
        <f t="shared" si="17"/>
        <v>0</v>
      </c>
      <c r="T33" s="367"/>
      <c r="U33" s="370">
        <f t="shared" si="10"/>
        <v>0</v>
      </c>
      <c r="V33" s="369">
        <f>IF(U33&gt;2499,(U33*34%),0)</f>
        <v>0</v>
      </c>
    </row>
    <row r="34" spans="1:22" ht="13.5" thickBot="1" x14ac:dyDescent="0.25">
      <c r="A34" s="90"/>
      <c r="B34" s="90"/>
      <c r="C34" s="91"/>
      <c r="D34" s="92"/>
      <c r="E34" s="92"/>
      <c r="F34" s="92"/>
      <c r="G34" s="92"/>
      <c r="H34" s="92"/>
      <c r="I34" s="90"/>
      <c r="J34" s="90"/>
      <c r="K34" s="92"/>
      <c r="L34" s="90"/>
      <c r="M34" s="90"/>
      <c r="N34" s="92"/>
      <c r="O34" s="90"/>
      <c r="P34" s="90"/>
      <c r="Q34" s="92"/>
      <c r="R34" s="90"/>
      <c r="S34" s="124"/>
      <c r="T34" s="92"/>
      <c r="U34" s="90"/>
      <c r="V34" s="92"/>
    </row>
    <row r="35" spans="1:22" ht="13.5" thickBot="1" x14ac:dyDescent="0.25">
      <c r="A35" s="90"/>
      <c r="B35" s="90"/>
      <c r="C35" s="91"/>
      <c r="D35" s="92"/>
      <c r="E35" s="92"/>
      <c r="F35" s="92"/>
      <c r="G35" s="398">
        <f>SUM(F4:F33)+SUM(G4:G33)</f>
        <v>0</v>
      </c>
      <c r="H35" s="92"/>
      <c r="I35" s="90"/>
      <c r="J35" s="398">
        <f>SUM(I4:I33)+SUM(J4:J33)</f>
        <v>0</v>
      </c>
      <c r="K35" s="92"/>
      <c r="L35" s="90"/>
      <c r="M35" s="398">
        <f>SUM(L4:L33)+SUM(M4:M33)</f>
        <v>0</v>
      </c>
      <c r="N35" s="92"/>
      <c r="O35" s="90"/>
      <c r="P35" s="398">
        <f>SUM(O4:O33)+SUM(P4:P33)</f>
        <v>0</v>
      </c>
      <c r="Q35" s="92"/>
      <c r="R35" s="90"/>
      <c r="S35" s="398">
        <f>SUM(R4:R33)+SUM(S4:S33)</f>
        <v>0</v>
      </c>
      <c r="T35" s="92"/>
      <c r="U35" s="90"/>
      <c r="V35" s="398">
        <f>SUM(U4:U33)+SUM(V4:V33)</f>
        <v>0</v>
      </c>
    </row>
    <row r="36" spans="1:22" ht="13.5" thickBot="1" x14ac:dyDescent="0.25"/>
    <row r="37" spans="1:22" ht="13.5" thickBot="1" x14ac:dyDescent="0.25">
      <c r="A37" s="551" t="s">
        <v>45</v>
      </c>
      <c r="B37" s="553" t="s">
        <v>46</v>
      </c>
      <c r="C37" s="553" t="s">
        <v>47</v>
      </c>
      <c r="D37" s="555" t="s">
        <v>48</v>
      </c>
      <c r="E37" s="546" t="s">
        <v>57</v>
      </c>
      <c r="F37" s="547"/>
      <c r="G37" s="548"/>
      <c r="H37" s="546" t="s">
        <v>58</v>
      </c>
      <c r="I37" s="547"/>
      <c r="J37" s="548"/>
      <c r="K37" s="546" t="s">
        <v>59</v>
      </c>
      <c r="L37" s="547"/>
      <c r="M37" s="548"/>
      <c r="N37" s="546" t="s">
        <v>60</v>
      </c>
      <c r="O37" s="547"/>
      <c r="P37" s="548"/>
      <c r="Q37" s="549" t="s">
        <v>61</v>
      </c>
      <c r="R37" s="547"/>
      <c r="S37" s="550"/>
      <c r="T37" s="546" t="s">
        <v>62</v>
      </c>
      <c r="U37" s="547"/>
      <c r="V37" s="548"/>
    </row>
    <row r="38" spans="1:22" ht="13.5" thickBot="1" x14ac:dyDescent="0.25">
      <c r="A38" s="552"/>
      <c r="B38" s="554"/>
      <c r="C38" s="554"/>
      <c r="D38" s="556"/>
      <c r="E38" s="85" t="s">
        <v>50</v>
      </c>
      <c r="F38" s="86" t="s">
        <v>65</v>
      </c>
      <c r="G38" s="87" t="s">
        <v>51</v>
      </c>
      <c r="H38" s="85" t="s">
        <v>50</v>
      </c>
      <c r="I38" s="86" t="s">
        <v>65</v>
      </c>
      <c r="J38" s="87" t="s">
        <v>51</v>
      </c>
      <c r="K38" s="85" t="s">
        <v>50</v>
      </c>
      <c r="L38" s="86" t="s">
        <v>65</v>
      </c>
      <c r="M38" s="87" t="s">
        <v>51</v>
      </c>
      <c r="N38" s="85" t="s">
        <v>50</v>
      </c>
      <c r="O38" s="86" t="s">
        <v>65</v>
      </c>
      <c r="P38" s="87" t="s">
        <v>51</v>
      </c>
      <c r="Q38" s="88" t="s">
        <v>50</v>
      </c>
      <c r="R38" s="86" t="s">
        <v>65</v>
      </c>
      <c r="S38" s="89" t="s">
        <v>51</v>
      </c>
      <c r="T38" s="85" t="s">
        <v>50</v>
      </c>
      <c r="U38" s="86" t="s">
        <v>65</v>
      </c>
      <c r="V38" s="87" t="s">
        <v>51</v>
      </c>
    </row>
    <row r="39" spans="1:22" x14ac:dyDescent="0.2">
      <c r="A39" s="372"/>
      <c r="B39" s="373"/>
      <c r="C39" s="374" t="s">
        <v>64</v>
      </c>
      <c r="D39" s="375">
        <v>0</v>
      </c>
      <c r="E39" s="376">
        <v>0</v>
      </c>
      <c r="F39" s="377">
        <f t="shared" ref="F39:F68" si="19">D39*E39</f>
        <v>0</v>
      </c>
      <c r="G39" s="378">
        <f>IF(F39&gt;10000,(F39*33.8%),0)</f>
        <v>0</v>
      </c>
      <c r="H39" s="376"/>
      <c r="I39" s="377">
        <f t="shared" ref="I39:I68" si="20">D39*H39</f>
        <v>0</v>
      </c>
      <c r="J39" s="378">
        <f>IF(I39&gt;10000,(I39*33.8%),0)</f>
        <v>0</v>
      </c>
      <c r="K39" s="376"/>
      <c r="L39" s="377">
        <f t="shared" ref="L39:L68" si="21">D39*K39</f>
        <v>0</v>
      </c>
      <c r="M39" s="378">
        <f>IF(L39&gt;10000,(L39*33.8%),0)</f>
        <v>0</v>
      </c>
      <c r="N39" s="376"/>
      <c r="O39" s="377">
        <f t="shared" ref="O39:O50" si="22">D39*N39</f>
        <v>0</v>
      </c>
      <c r="P39" s="378">
        <f>IF(O39&gt;10000,(O39*33.8%),0)</f>
        <v>0</v>
      </c>
      <c r="Q39" s="379"/>
      <c r="R39" s="377">
        <f t="shared" ref="R39:R50" si="23">Q39*D39</f>
        <v>0</v>
      </c>
      <c r="S39" s="378">
        <f>IF(R39&gt;10000,(R39*33.8%),0)</f>
        <v>0</v>
      </c>
      <c r="T39" s="376"/>
      <c r="U39" s="377">
        <f t="shared" ref="U39:U50" si="24">T39*D39</f>
        <v>0</v>
      </c>
      <c r="V39" s="378">
        <f>IF(U39&gt;10000,(U39*33.8%),0)</f>
        <v>0</v>
      </c>
    </row>
    <row r="40" spans="1:22" x14ac:dyDescent="0.2">
      <c r="A40" s="108"/>
      <c r="B40" s="123"/>
      <c r="C40" s="380" t="s">
        <v>64</v>
      </c>
      <c r="D40" s="98"/>
      <c r="E40" s="99"/>
      <c r="F40" s="109">
        <f t="shared" si="19"/>
        <v>0</v>
      </c>
      <c r="G40" s="381">
        <f t="shared" ref="G40:G53" si="25">IF(F40&gt;10000,(F40*33.8%),0)</f>
        <v>0</v>
      </c>
      <c r="H40" s="101"/>
      <c r="I40" s="109">
        <f t="shared" si="20"/>
        <v>0</v>
      </c>
      <c r="J40" s="381">
        <f t="shared" ref="J40:J53" si="26">IF(I40&gt;10000,(I40*33.8%),0)</f>
        <v>0</v>
      </c>
      <c r="K40" s="101"/>
      <c r="L40" s="109">
        <f t="shared" si="21"/>
        <v>0</v>
      </c>
      <c r="M40" s="381">
        <f t="shared" ref="M40:M53" si="27">IF(L40&gt;10000,(L40*33.8%),0)</f>
        <v>0</v>
      </c>
      <c r="N40" s="101"/>
      <c r="O40" s="109">
        <f t="shared" si="22"/>
        <v>0</v>
      </c>
      <c r="P40" s="381">
        <f t="shared" ref="P40:P53" si="28">IF(O40&gt;10000,(O40*33.8%),0)</f>
        <v>0</v>
      </c>
      <c r="Q40" s="119"/>
      <c r="R40" s="109">
        <f t="shared" si="23"/>
        <v>0</v>
      </c>
      <c r="S40" s="381">
        <f t="shared" ref="S40:S53" si="29">IF(R40&gt;10000,(R40*33.8%),0)</f>
        <v>0</v>
      </c>
      <c r="T40" s="101"/>
      <c r="U40" s="109">
        <f t="shared" si="24"/>
        <v>0</v>
      </c>
      <c r="V40" s="381">
        <f t="shared" ref="V40:V53" si="30">IF(U40&gt;10000,(U40*33.8%),0)</f>
        <v>0</v>
      </c>
    </row>
    <row r="41" spans="1:22" x14ac:dyDescent="0.2">
      <c r="A41" s="108"/>
      <c r="B41" s="123"/>
      <c r="C41" s="380" t="s">
        <v>64</v>
      </c>
      <c r="D41" s="98"/>
      <c r="E41" s="99"/>
      <c r="F41" s="109">
        <f t="shared" si="19"/>
        <v>0</v>
      </c>
      <c r="G41" s="381">
        <f t="shared" si="25"/>
        <v>0</v>
      </c>
      <c r="H41" s="101"/>
      <c r="I41" s="109">
        <f t="shared" si="20"/>
        <v>0</v>
      </c>
      <c r="J41" s="381">
        <f t="shared" si="26"/>
        <v>0</v>
      </c>
      <c r="K41" s="101"/>
      <c r="L41" s="109">
        <f t="shared" si="21"/>
        <v>0</v>
      </c>
      <c r="M41" s="381">
        <f t="shared" si="27"/>
        <v>0</v>
      </c>
      <c r="N41" s="101"/>
      <c r="O41" s="109">
        <f t="shared" si="22"/>
        <v>0</v>
      </c>
      <c r="P41" s="381">
        <f t="shared" si="28"/>
        <v>0</v>
      </c>
      <c r="Q41" s="119"/>
      <c r="R41" s="109">
        <f t="shared" si="23"/>
        <v>0</v>
      </c>
      <c r="S41" s="381">
        <f t="shared" si="29"/>
        <v>0</v>
      </c>
      <c r="T41" s="101"/>
      <c r="U41" s="109">
        <f t="shared" si="24"/>
        <v>0</v>
      </c>
      <c r="V41" s="381">
        <f t="shared" si="30"/>
        <v>0</v>
      </c>
    </row>
    <row r="42" spans="1:22" x14ac:dyDescent="0.2">
      <c r="A42" s="108"/>
      <c r="B42" s="123"/>
      <c r="C42" s="380" t="s">
        <v>64</v>
      </c>
      <c r="D42" s="98"/>
      <c r="E42" s="99"/>
      <c r="F42" s="109">
        <f t="shared" si="19"/>
        <v>0</v>
      </c>
      <c r="G42" s="381">
        <f t="shared" si="25"/>
        <v>0</v>
      </c>
      <c r="H42" s="101"/>
      <c r="I42" s="109">
        <f t="shared" si="20"/>
        <v>0</v>
      </c>
      <c r="J42" s="381">
        <f t="shared" si="26"/>
        <v>0</v>
      </c>
      <c r="K42" s="101"/>
      <c r="L42" s="109">
        <f t="shared" si="21"/>
        <v>0</v>
      </c>
      <c r="M42" s="381">
        <f t="shared" si="27"/>
        <v>0</v>
      </c>
      <c r="N42" s="101"/>
      <c r="O42" s="109">
        <f t="shared" si="22"/>
        <v>0</v>
      </c>
      <c r="P42" s="381">
        <f t="shared" si="28"/>
        <v>0</v>
      </c>
      <c r="Q42" s="119"/>
      <c r="R42" s="109">
        <f t="shared" si="23"/>
        <v>0</v>
      </c>
      <c r="S42" s="381">
        <f t="shared" si="29"/>
        <v>0</v>
      </c>
      <c r="T42" s="101"/>
      <c r="U42" s="109">
        <f t="shared" si="24"/>
        <v>0</v>
      </c>
      <c r="V42" s="381">
        <f t="shared" si="30"/>
        <v>0</v>
      </c>
    </row>
    <row r="43" spans="1:22" x14ac:dyDescent="0.2">
      <c r="A43" s="108"/>
      <c r="B43" s="123"/>
      <c r="C43" s="380" t="s">
        <v>64</v>
      </c>
      <c r="D43" s="98"/>
      <c r="E43" s="99"/>
      <c r="F43" s="109">
        <f t="shared" si="19"/>
        <v>0</v>
      </c>
      <c r="G43" s="381">
        <f t="shared" si="25"/>
        <v>0</v>
      </c>
      <c r="H43" s="101"/>
      <c r="I43" s="109">
        <f t="shared" si="20"/>
        <v>0</v>
      </c>
      <c r="J43" s="381">
        <f t="shared" si="26"/>
        <v>0</v>
      </c>
      <c r="K43" s="101"/>
      <c r="L43" s="109">
        <f t="shared" si="21"/>
        <v>0</v>
      </c>
      <c r="M43" s="381">
        <f t="shared" si="27"/>
        <v>0</v>
      </c>
      <c r="N43" s="101"/>
      <c r="O43" s="109">
        <f t="shared" si="22"/>
        <v>0</v>
      </c>
      <c r="P43" s="381">
        <f t="shared" si="28"/>
        <v>0</v>
      </c>
      <c r="Q43" s="119"/>
      <c r="R43" s="109">
        <f t="shared" si="23"/>
        <v>0</v>
      </c>
      <c r="S43" s="381">
        <f t="shared" si="29"/>
        <v>0</v>
      </c>
      <c r="T43" s="101"/>
      <c r="U43" s="109">
        <f t="shared" si="24"/>
        <v>0</v>
      </c>
      <c r="V43" s="381">
        <f t="shared" si="30"/>
        <v>0</v>
      </c>
    </row>
    <row r="44" spans="1:22" x14ac:dyDescent="0.2">
      <c r="A44" s="108"/>
      <c r="B44" s="123"/>
      <c r="C44" s="380" t="s">
        <v>64</v>
      </c>
      <c r="D44" s="98"/>
      <c r="E44" s="99"/>
      <c r="F44" s="109">
        <f t="shared" si="19"/>
        <v>0</v>
      </c>
      <c r="G44" s="381">
        <f t="shared" si="25"/>
        <v>0</v>
      </c>
      <c r="H44" s="101"/>
      <c r="I44" s="109">
        <f t="shared" si="20"/>
        <v>0</v>
      </c>
      <c r="J44" s="381">
        <f t="shared" si="26"/>
        <v>0</v>
      </c>
      <c r="K44" s="101"/>
      <c r="L44" s="109">
        <f t="shared" si="21"/>
        <v>0</v>
      </c>
      <c r="M44" s="381">
        <f t="shared" si="27"/>
        <v>0</v>
      </c>
      <c r="N44" s="101"/>
      <c r="O44" s="109">
        <f t="shared" si="22"/>
        <v>0</v>
      </c>
      <c r="P44" s="381">
        <f t="shared" si="28"/>
        <v>0</v>
      </c>
      <c r="Q44" s="119"/>
      <c r="R44" s="109">
        <f t="shared" si="23"/>
        <v>0</v>
      </c>
      <c r="S44" s="381">
        <f t="shared" si="29"/>
        <v>0</v>
      </c>
      <c r="T44" s="101"/>
      <c r="U44" s="109">
        <f t="shared" si="24"/>
        <v>0</v>
      </c>
      <c r="V44" s="381">
        <f t="shared" si="30"/>
        <v>0</v>
      </c>
    </row>
    <row r="45" spans="1:22" x14ac:dyDescent="0.2">
      <c r="A45" s="108"/>
      <c r="B45" s="123"/>
      <c r="C45" s="380" t="s">
        <v>64</v>
      </c>
      <c r="D45" s="98"/>
      <c r="E45" s="99"/>
      <c r="F45" s="109">
        <f t="shared" si="19"/>
        <v>0</v>
      </c>
      <c r="G45" s="381">
        <f t="shared" si="25"/>
        <v>0</v>
      </c>
      <c r="H45" s="101"/>
      <c r="I45" s="109">
        <f t="shared" si="20"/>
        <v>0</v>
      </c>
      <c r="J45" s="381">
        <f t="shared" si="26"/>
        <v>0</v>
      </c>
      <c r="K45" s="101"/>
      <c r="L45" s="109">
        <f t="shared" si="21"/>
        <v>0</v>
      </c>
      <c r="M45" s="381">
        <f t="shared" si="27"/>
        <v>0</v>
      </c>
      <c r="N45" s="101"/>
      <c r="O45" s="109">
        <f t="shared" si="22"/>
        <v>0</v>
      </c>
      <c r="P45" s="381">
        <f t="shared" si="28"/>
        <v>0</v>
      </c>
      <c r="Q45" s="119"/>
      <c r="R45" s="109">
        <f t="shared" si="23"/>
        <v>0</v>
      </c>
      <c r="S45" s="381">
        <f t="shared" si="29"/>
        <v>0</v>
      </c>
      <c r="T45" s="101"/>
      <c r="U45" s="109">
        <f t="shared" si="24"/>
        <v>0</v>
      </c>
      <c r="V45" s="381">
        <f t="shared" si="30"/>
        <v>0</v>
      </c>
    </row>
    <row r="46" spans="1:22" x14ac:dyDescent="0.2">
      <c r="A46" s="108"/>
      <c r="B46" s="123"/>
      <c r="C46" s="380" t="s">
        <v>64</v>
      </c>
      <c r="D46" s="98"/>
      <c r="E46" s="99"/>
      <c r="F46" s="109">
        <f t="shared" si="19"/>
        <v>0</v>
      </c>
      <c r="G46" s="381">
        <f t="shared" si="25"/>
        <v>0</v>
      </c>
      <c r="H46" s="101"/>
      <c r="I46" s="109">
        <f t="shared" si="20"/>
        <v>0</v>
      </c>
      <c r="J46" s="381">
        <f t="shared" si="26"/>
        <v>0</v>
      </c>
      <c r="K46" s="101"/>
      <c r="L46" s="109">
        <f t="shared" si="21"/>
        <v>0</v>
      </c>
      <c r="M46" s="381">
        <f t="shared" si="27"/>
        <v>0</v>
      </c>
      <c r="N46" s="101"/>
      <c r="O46" s="109">
        <f t="shared" si="22"/>
        <v>0</v>
      </c>
      <c r="P46" s="381">
        <f t="shared" si="28"/>
        <v>0</v>
      </c>
      <c r="Q46" s="119"/>
      <c r="R46" s="109">
        <f t="shared" si="23"/>
        <v>0</v>
      </c>
      <c r="S46" s="381">
        <f t="shared" si="29"/>
        <v>0</v>
      </c>
      <c r="T46" s="101"/>
      <c r="U46" s="109">
        <f t="shared" si="24"/>
        <v>0</v>
      </c>
      <c r="V46" s="381">
        <f t="shared" si="30"/>
        <v>0</v>
      </c>
    </row>
    <row r="47" spans="1:22" x14ac:dyDescent="0.2">
      <c r="A47" s="108"/>
      <c r="B47" s="123"/>
      <c r="C47" s="380" t="s">
        <v>64</v>
      </c>
      <c r="D47" s="98"/>
      <c r="E47" s="99"/>
      <c r="F47" s="109">
        <f t="shared" si="19"/>
        <v>0</v>
      </c>
      <c r="G47" s="381">
        <f t="shared" si="25"/>
        <v>0</v>
      </c>
      <c r="H47" s="101"/>
      <c r="I47" s="109">
        <f t="shared" si="20"/>
        <v>0</v>
      </c>
      <c r="J47" s="381">
        <f t="shared" si="26"/>
        <v>0</v>
      </c>
      <c r="K47" s="101"/>
      <c r="L47" s="109">
        <f t="shared" si="21"/>
        <v>0</v>
      </c>
      <c r="M47" s="381">
        <f t="shared" si="27"/>
        <v>0</v>
      </c>
      <c r="N47" s="101"/>
      <c r="O47" s="109">
        <f t="shared" si="22"/>
        <v>0</v>
      </c>
      <c r="P47" s="381">
        <f t="shared" si="28"/>
        <v>0</v>
      </c>
      <c r="Q47" s="119"/>
      <c r="R47" s="109">
        <f t="shared" si="23"/>
        <v>0</v>
      </c>
      <c r="S47" s="381">
        <f t="shared" si="29"/>
        <v>0</v>
      </c>
      <c r="T47" s="101"/>
      <c r="U47" s="109">
        <f t="shared" si="24"/>
        <v>0</v>
      </c>
      <c r="V47" s="381">
        <f t="shared" si="30"/>
        <v>0</v>
      </c>
    </row>
    <row r="48" spans="1:22" x14ac:dyDescent="0.2">
      <c r="A48" s="108"/>
      <c r="B48" s="123"/>
      <c r="C48" s="380" t="s">
        <v>64</v>
      </c>
      <c r="D48" s="98"/>
      <c r="E48" s="99"/>
      <c r="F48" s="109">
        <f t="shared" si="19"/>
        <v>0</v>
      </c>
      <c r="G48" s="381">
        <f t="shared" si="25"/>
        <v>0</v>
      </c>
      <c r="H48" s="101"/>
      <c r="I48" s="109">
        <f t="shared" si="20"/>
        <v>0</v>
      </c>
      <c r="J48" s="381">
        <f t="shared" si="26"/>
        <v>0</v>
      </c>
      <c r="K48" s="101"/>
      <c r="L48" s="109">
        <f t="shared" si="21"/>
        <v>0</v>
      </c>
      <c r="M48" s="381">
        <f t="shared" si="27"/>
        <v>0</v>
      </c>
      <c r="N48" s="101"/>
      <c r="O48" s="109">
        <f t="shared" si="22"/>
        <v>0</v>
      </c>
      <c r="P48" s="381">
        <f t="shared" si="28"/>
        <v>0</v>
      </c>
      <c r="Q48" s="119"/>
      <c r="R48" s="109">
        <f t="shared" si="23"/>
        <v>0</v>
      </c>
      <c r="S48" s="381">
        <f t="shared" si="29"/>
        <v>0</v>
      </c>
      <c r="T48" s="101"/>
      <c r="U48" s="109">
        <f t="shared" si="24"/>
        <v>0</v>
      </c>
      <c r="V48" s="381">
        <f t="shared" si="30"/>
        <v>0</v>
      </c>
    </row>
    <row r="49" spans="1:22" x14ac:dyDescent="0.2">
      <c r="A49" s="108"/>
      <c r="B49" s="123"/>
      <c r="C49" s="380" t="s">
        <v>64</v>
      </c>
      <c r="D49" s="98"/>
      <c r="E49" s="99"/>
      <c r="F49" s="109">
        <f t="shared" si="19"/>
        <v>0</v>
      </c>
      <c r="G49" s="381">
        <f t="shared" si="25"/>
        <v>0</v>
      </c>
      <c r="H49" s="101"/>
      <c r="I49" s="109">
        <f t="shared" si="20"/>
        <v>0</v>
      </c>
      <c r="J49" s="381">
        <f t="shared" si="26"/>
        <v>0</v>
      </c>
      <c r="K49" s="101"/>
      <c r="L49" s="109">
        <f t="shared" si="21"/>
        <v>0</v>
      </c>
      <c r="M49" s="381">
        <f t="shared" si="27"/>
        <v>0</v>
      </c>
      <c r="N49" s="101"/>
      <c r="O49" s="109">
        <f t="shared" si="22"/>
        <v>0</v>
      </c>
      <c r="P49" s="381">
        <f t="shared" si="28"/>
        <v>0</v>
      </c>
      <c r="Q49" s="119"/>
      <c r="R49" s="109">
        <f t="shared" si="23"/>
        <v>0</v>
      </c>
      <c r="S49" s="381">
        <f t="shared" si="29"/>
        <v>0</v>
      </c>
      <c r="T49" s="101"/>
      <c r="U49" s="109">
        <f t="shared" si="24"/>
        <v>0</v>
      </c>
      <c r="V49" s="381">
        <f t="shared" si="30"/>
        <v>0</v>
      </c>
    </row>
    <row r="50" spans="1:22" x14ac:dyDescent="0.2">
      <c r="A50" s="108"/>
      <c r="B50" s="123"/>
      <c r="C50" s="380" t="s">
        <v>64</v>
      </c>
      <c r="D50" s="98"/>
      <c r="E50" s="99"/>
      <c r="F50" s="109">
        <f t="shared" si="19"/>
        <v>0</v>
      </c>
      <c r="G50" s="381">
        <f t="shared" si="25"/>
        <v>0</v>
      </c>
      <c r="H50" s="101"/>
      <c r="I50" s="109">
        <f t="shared" si="20"/>
        <v>0</v>
      </c>
      <c r="J50" s="381">
        <f t="shared" si="26"/>
        <v>0</v>
      </c>
      <c r="K50" s="101"/>
      <c r="L50" s="109">
        <f t="shared" si="21"/>
        <v>0</v>
      </c>
      <c r="M50" s="381">
        <f t="shared" si="27"/>
        <v>0</v>
      </c>
      <c r="N50" s="101"/>
      <c r="O50" s="109">
        <f t="shared" si="22"/>
        <v>0</v>
      </c>
      <c r="P50" s="381">
        <f t="shared" si="28"/>
        <v>0</v>
      </c>
      <c r="Q50" s="119"/>
      <c r="R50" s="109">
        <f t="shared" si="23"/>
        <v>0</v>
      </c>
      <c r="S50" s="381">
        <f t="shared" si="29"/>
        <v>0</v>
      </c>
      <c r="T50" s="101"/>
      <c r="U50" s="109">
        <f t="shared" si="24"/>
        <v>0</v>
      </c>
      <c r="V50" s="381">
        <f t="shared" si="30"/>
        <v>0</v>
      </c>
    </row>
    <row r="51" spans="1:22" x14ac:dyDescent="0.2">
      <c r="A51" s="110"/>
      <c r="B51" s="111"/>
      <c r="C51" s="382" t="s">
        <v>64</v>
      </c>
      <c r="D51" s="100">
        <v>0</v>
      </c>
      <c r="E51" s="101">
        <v>0</v>
      </c>
      <c r="F51" s="109">
        <f t="shared" si="19"/>
        <v>0</v>
      </c>
      <c r="G51" s="381">
        <f t="shared" si="25"/>
        <v>0</v>
      </c>
      <c r="H51" s="101"/>
      <c r="I51" s="109">
        <f t="shared" si="20"/>
        <v>0</v>
      </c>
      <c r="J51" s="381">
        <f t="shared" si="26"/>
        <v>0</v>
      </c>
      <c r="K51" s="101"/>
      <c r="L51" s="109">
        <f t="shared" si="21"/>
        <v>0</v>
      </c>
      <c r="M51" s="381">
        <f t="shared" si="27"/>
        <v>0</v>
      </c>
      <c r="N51" s="101"/>
      <c r="O51" s="109">
        <f>D51*N51</f>
        <v>0</v>
      </c>
      <c r="P51" s="381">
        <f t="shared" si="28"/>
        <v>0</v>
      </c>
      <c r="Q51" s="119"/>
      <c r="R51" s="109">
        <f>Q51*D51</f>
        <v>0</v>
      </c>
      <c r="S51" s="381">
        <f t="shared" si="29"/>
        <v>0</v>
      </c>
      <c r="T51" s="101"/>
      <c r="U51" s="109">
        <f>T51*D51</f>
        <v>0</v>
      </c>
      <c r="V51" s="381">
        <f t="shared" si="30"/>
        <v>0</v>
      </c>
    </row>
    <row r="52" spans="1:22" x14ac:dyDescent="0.2">
      <c r="A52" s="110"/>
      <c r="B52" s="111"/>
      <c r="C52" s="382" t="s">
        <v>64</v>
      </c>
      <c r="D52" s="100"/>
      <c r="E52" s="101"/>
      <c r="F52" s="109">
        <f t="shared" si="19"/>
        <v>0</v>
      </c>
      <c r="G52" s="381">
        <f t="shared" si="25"/>
        <v>0</v>
      </c>
      <c r="H52" s="101"/>
      <c r="I52" s="109">
        <f t="shared" si="20"/>
        <v>0</v>
      </c>
      <c r="J52" s="381">
        <f t="shared" si="26"/>
        <v>0</v>
      </c>
      <c r="K52" s="101"/>
      <c r="L52" s="109">
        <f t="shared" si="21"/>
        <v>0</v>
      </c>
      <c r="M52" s="381">
        <f t="shared" si="27"/>
        <v>0</v>
      </c>
      <c r="N52" s="101"/>
      <c r="O52" s="109">
        <f>D52*N52</f>
        <v>0</v>
      </c>
      <c r="P52" s="381">
        <f t="shared" si="28"/>
        <v>0</v>
      </c>
      <c r="Q52" s="119"/>
      <c r="R52" s="109">
        <f>Q52*D52</f>
        <v>0</v>
      </c>
      <c r="S52" s="381">
        <f t="shared" si="29"/>
        <v>0</v>
      </c>
      <c r="T52" s="101"/>
      <c r="U52" s="109">
        <f>T52*D52</f>
        <v>0</v>
      </c>
      <c r="V52" s="381">
        <f t="shared" si="30"/>
        <v>0</v>
      </c>
    </row>
    <row r="53" spans="1:22" ht="13.5" thickBot="1" x14ac:dyDescent="0.25">
      <c r="A53" s="112"/>
      <c r="B53" s="113"/>
      <c r="C53" s="383" t="s">
        <v>64</v>
      </c>
      <c r="D53" s="102"/>
      <c r="E53" s="103"/>
      <c r="F53" s="113">
        <f t="shared" si="19"/>
        <v>0</v>
      </c>
      <c r="G53" s="384">
        <f t="shared" si="25"/>
        <v>0</v>
      </c>
      <c r="H53" s="103"/>
      <c r="I53" s="113">
        <f t="shared" si="20"/>
        <v>0</v>
      </c>
      <c r="J53" s="384">
        <f t="shared" si="26"/>
        <v>0</v>
      </c>
      <c r="K53" s="103"/>
      <c r="L53" s="113">
        <f t="shared" si="21"/>
        <v>0</v>
      </c>
      <c r="M53" s="384">
        <f t="shared" si="27"/>
        <v>0</v>
      </c>
      <c r="N53" s="103"/>
      <c r="O53" s="113">
        <f>D53*N53</f>
        <v>0</v>
      </c>
      <c r="P53" s="384">
        <f t="shared" si="28"/>
        <v>0</v>
      </c>
      <c r="Q53" s="120"/>
      <c r="R53" s="113">
        <f>Q53*D53</f>
        <v>0</v>
      </c>
      <c r="S53" s="384">
        <f t="shared" si="29"/>
        <v>0</v>
      </c>
      <c r="T53" s="103"/>
      <c r="U53" s="113">
        <f>T53*D53</f>
        <v>0</v>
      </c>
      <c r="V53" s="384">
        <f t="shared" si="30"/>
        <v>0</v>
      </c>
    </row>
    <row r="54" spans="1:22" ht="13.5" thickTop="1" x14ac:dyDescent="0.2">
      <c r="A54" s="108"/>
      <c r="B54" s="109"/>
      <c r="C54" s="380" t="s">
        <v>63</v>
      </c>
      <c r="D54" s="98">
        <v>0</v>
      </c>
      <c r="E54" s="99">
        <v>0</v>
      </c>
      <c r="F54" s="109">
        <f t="shared" si="19"/>
        <v>0</v>
      </c>
      <c r="G54" s="381">
        <f>IF(F54&gt;3000,(F54*33.8%),0)</f>
        <v>0</v>
      </c>
      <c r="H54" s="99"/>
      <c r="I54" s="109">
        <f t="shared" si="20"/>
        <v>0</v>
      </c>
      <c r="J54" s="381">
        <f>IF(I54&gt;3000,(I54*33.8%),0)</f>
        <v>0</v>
      </c>
      <c r="K54" s="99"/>
      <c r="L54" s="109">
        <f t="shared" si="21"/>
        <v>0</v>
      </c>
      <c r="M54" s="381">
        <f>IF(L54&gt;3000,(L54*33.8%),0)</f>
        <v>0</v>
      </c>
      <c r="N54" s="99"/>
      <c r="O54" s="109">
        <f t="shared" ref="O54:O65" si="31">D54*N54</f>
        <v>0</v>
      </c>
      <c r="P54" s="381">
        <f>IF(O54&gt;3000,(O54*33.8%),0)</f>
        <v>0</v>
      </c>
      <c r="Q54" s="118"/>
      <c r="R54" s="109">
        <f t="shared" ref="R54:R65" si="32">Q54*D54</f>
        <v>0</v>
      </c>
      <c r="S54" s="381">
        <f>IF(R54&gt;3000,(R54*33.8%),0)</f>
        <v>0</v>
      </c>
      <c r="T54" s="99"/>
      <c r="U54" s="109">
        <f t="shared" ref="U54:U65" si="33">T54*D54</f>
        <v>0</v>
      </c>
      <c r="V54" s="381">
        <f>IF(U54&gt;3000,(U54*33.8%),0)</f>
        <v>0</v>
      </c>
    </row>
    <row r="55" spans="1:22" x14ac:dyDescent="0.2">
      <c r="A55" s="108"/>
      <c r="B55" s="109"/>
      <c r="C55" s="380" t="s">
        <v>63</v>
      </c>
      <c r="D55" s="98">
        <v>0</v>
      </c>
      <c r="E55" s="99">
        <v>0</v>
      </c>
      <c r="F55" s="109">
        <f t="shared" si="19"/>
        <v>0</v>
      </c>
      <c r="G55" s="381">
        <f t="shared" ref="G55:G68" si="34">IF(F55&gt;3000,(F55*33.8%),0)</f>
        <v>0</v>
      </c>
      <c r="H55" s="99"/>
      <c r="I55" s="109">
        <f t="shared" si="20"/>
        <v>0</v>
      </c>
      <c r="J55" s="381">
        <f t="shared" ref="J55:J68" si="35">IF(I55&gt;3000,(I55*33.8%),0)</f>
        <v>0</v>
      </c>
      <c r="K55" s="99"/>
      <c r="L55" s="109">
        <f t="shared" si="21"/>
        <v>0</v>
      </c>
      <c r="M55" s="381">
        <f t="shared" ref="M55:M68" si="36">IF(L55&gt;3000,(L55*33.8%),0)</f>
        <v>0</v>
      </c>
      <c r="N55" s="101"/>
      <c r="O55" s="109">
        <f t="shared" si="31"/>
        <v>0</v>
      </c>
      <c r="P55" s="381">
        <f t="shared" ref="P55:P68" si="37">IF(O55&gt;3000,(O55*33.8%),0)</f>
        <v>0</v>
      </c>
      <c r="Q55" s="119"/>
      <c r="R55" s="109">
        <f t="shared" si="32"/>
        <v>0</v>
      </c>
      <c r="S55" s="381">
        <f t="shared" ref="S55:S68" si="38">IF(R55&gt;3000,(R55*33.8%),0)</f>
        <v>0</v>
      </c>
      <c r="T55" s="101"/>
      <c r="U55" s="109">
        <f t="shared" si="33"/>
        <v>0</v>
      </c>
      <c r="V55" s="381">
        <f t="shared" ref="V55:V68" si="39">IF(U55&gt;3000,(U55*33.8%),0)</f>
        <v>0</v>
      </c>
    </row>
    <row r="56" spans="1:22" x14ac:dyDescent="0.2">
      <c r="A56" s="108"/>
      <c r="B56" s="109"/>
      <c r="C56" s="380" t="s">
        <v>63</v>
      </c>
      <c r="D56" s="98">
        <v>0</v>
      </c>
      <c r="E56" s="99">
        <v>0</v>
      </c>
      <c r="F56" s="109">
        <f t="shared" si="19"/>
        <v>0</v>
      </c>
      <c r="G56" s="381">
        <f t="shared" si="34"/>
        <v>0</v>
      </c>
      <c r="H56" s="99"/>
      <c r="I56" s="109">
        <f t="shared" si="20"/>
        <v>0</v>
      </c>
      <c r="J56" s="381">
        <f t="shared" si="35"/>
        <v>0</v>
      </c>
      <c r="K56" s="99"/>
      <c r="L56" s="109">
        <f t="shared" si="21"/>
        <v>0</v>
      </c>
      <c r="M56" s="381">
        <f t="shared" si="36"/>
        <v>0</v>
      </c>
      <c r="N56" s="101"/>
      <c r="O56" s="109">
        <f t="shared" si="31"/>
        <v>0</v>
      </c>
      <c r="P56" s="381">
        <f t="shared" si="37"/>
        <v>0</v>
      </c>
      <c r="Q56" s="119"/>
      <c r="R56" s="109">
        <f t="shared" si="32"/>
        <v>0</v>
      </c>
      <c r="S56" s="381">
        <f t="shared" si="38"/>
        <v>0</v>
      </c>
      <c r="T56" s="101"/>
      <c r="U56" s="109">
        <f t="shared" si="33"/>
        <v>0</v>
      </c>
      <c r="V56" s="381">
        <f t="shared" si="39"/>
        <v>0</v>
      </c>
    </row>
    <row r="57" spans="1:22" x14ac:dyDescent="0.2">
      <c r="A57" s="108"/>
      <c r="B57" s="109"/>
      <c r="C57" s="380" t="s">
        <v>63</v>
      </c>
      <c r="D57" s="98">
        <v>0</v>
      </c>
      <c r="E57" s="99">
        <v>0</v>
      </c>
      <c r="F57" s="109">
        <f t="shared" si="19"/>
        <v>0</v>
      </c>
      <c r="G57" s="381">
        <f t="shared" si="34"/>
        <v>0</v>
      </c>
      <c r="H57" s="99"/>
      <c r="I57" s="109">
        <f t="shared" si="20"/>
        <v>0</v>
      </c>
      <c r="J57" s="381">
        <f t="shared" si="35"/>
        <v>0</v>
      </c>
      <c r="K57" s="99"/>
      <c r="L57" s="109">
        <f t="shared" si="21"/>
        <v>0</v>
      </c>
      <c r="M57" s="381">
        <f t="shared" si="36"/>
        <v>0</v>
      </c>
      <c r="N57" s="101"/>
      <c r="O57" s="109">
        <f t="shared" si="31"/>
        <v>0</v>
      </c>
      <c r="P57" s="381">
        <f t="shared" si="37"/>
        <v>0</v>
      </c>
      <c r="Q57" s="119"/>
      <c r="R57" s="109">
        <f t="shared" si="32"/>
        <v>0</v>
      </c>
      <c r="S57" s="381">
        <f t="shared" si="38"/>
        <v>0</v>
      </c>
      <c r="T57" s="101"/>
      <c r="U57" s="109">
        <f t="shared" si="33"/>
        <v>0</v>
      </c>
      <c r="V57" s="381">
        <f t="shared" si="39"/>
        <v>0</v>
      </c>
    </row>
    <row r="58" spans="1:22" x14ac:dyDescent="0.2">
      <c r="A58" s="108"/>
      <c r="B58" s="109"/>
      <c r="C58" s="380" t="s">
        <v>63</v>
      </c>
      <c r="D58" s="98">
        <v>0</v>
      </c>
      <c r="E58" s="99">
        <v>0</v>
      </c>
      <c r="F58" s="109">
        <f t="shared" si="19"/>
        <v>0</v>
      </c>
      <c r="G58" s="381">
        <f t="shared" si="34"/>
        <v>0</v>
      </c>
      <c r="H58" s="99"/>
      <c r="I58" s="109">
        <f t="shared" si="20"/>
        <v>0</v>
      </c>
      <c r="J58" s="381">
        <f t="shared" si="35"/>
        <v>0</v>
      </c>
      <c r="K58" s="99"/>
      <c r="L58" s="109">
        <f t="shared" si="21"/>
        <v>0</v>
      </c>
      <c r="M58" s="381">
        <f t="shared" si="36"/>
        <v>0</v>
      </c>
      <c r="N58" s="101"/>
      <c r="O58" s="109">
        <f t="shared" si="31"/>
        <v>0</v>
      </c>
      <c r="P58" s="381">
        <f t="shared" si="37"/>
        <v>0</v>
      </c>
      <c r="Q58" s="119"/>
      <c r="R58" s="109">
        <f t="shared" si="32"/>
        <v>0</v>
      </c>
      <c r="S58" s="381">
        <f t="shared" si="38"/>
        <v>0</v>
      </c>
      <c r="T58" s="101"/>
      <c r="U58" s="109">
        <f t="shared" si="33"/>
        <v>0</v>
      </c>
      <c r="V58" s="381">
        <f t="shared" si="39"/>
        <v>0</v>
      </c>
    </row>
    <row r="59" spans="1:22" x14ac:dyDescent="0.2">
      <c r="A59" s="108"/>
      <c r="B59" s="109"/>
      <c r="C59" s="380" t="s">
        <v>63</v>
      </c>
      <c r="D59" s="98">
        <v>0</v>
      </c>
      <c r="E59" s="99">
        <v>0</v>
      </c>
      <c r="F59" s="109">
        <f t="shared" si="19"/>
        <v>0</v>
      </c>
      <c r="G59" s="381">
        <f t="shared" si="34"/>
        <v>0</v>
      </c>
      <c r="H59" s="99"/>
      <c r="I59" s="109">
        <f t="shared" si="20"/>
        <v>0</v>
      </c>
      <c r="J59" s="381">
        <f t="shared" si="35"/>
        <v>0</v>
      </c>
      <c r="K59" s="99"/>
      <c r="L59" s="109">
        <f t="shared" si="21"/>
        <v>0</v>
      </c>
      <c r="M59" s="381">
        <f t="shared" si="36"/>
        <v>0</v>
      </c>
      <c r="N59" s="101"/>
      <c r="O59" s="109">
        <f t="shared" si="31"/>
        <v>0</v>
      </c>
      <c r="P59" s="381">
        <f t="shared" si="37"/>
        <v>0</v>
      </c>
      <c r="Q59" s="119"/>
      <c r="R59" s="109">
        <f t="shared" si="32"/>
        <v>0</v>
      </c>
      <c r="S59" s="381">
        <f t="shared" si="38"/>
        <v>0</v>
      </c>
      <c r="T59" s="101"/>
      <c r="U59" s="109">
        <f t="shared" si="33"/>
        <v>0</v>
      </c>
      <c r="V59" s="381">
        <f t="shared" si="39"/>
        <v>0</v>
      </c>
    </row>
    <row r="60" spans="1:22" x14ac:dyDescent="0.2">
      <c r="A60" s="108"/>
      <c r="B60" s="109"/>
      <c r="C60" s="380" t="s">
        <v>63</v>
      </c>
      <c r="D60" s="98">
        <v>0</v>
      </c>
      <c r="E60" s="99">
        <v>0</v>
      </c>
      <c r="F60" s="109">
        <f t="shared" si="19"/>
        <v>0</v>
      </c>
      <c r="G60" s="381">
        <f t="shared" si="34"/>
        <v>0</v>
      </c>
      <c r="H60" s="99"/>
      <c r="I60" s="109">
        <f t="shared" si="20"/>
        <v>0</v>
      </c>
      <c r="J60" s="381">
        <f t="shared" si="35"/>
        <v>0</v>
      </c>
      <c r="K60" s="99"/>
      <c r="L60" s="109">
        <f t="shared" si="21"/>
        <v>0</v>
      </c>
      <c r="M60" s="381">
        <f t="shared" si="36"/>
        <v>0</v>
      </c>
      <c r="N60" s="101"/>
      <c r="O60" s="109">
        <f t="shared" si="31"/>
        <v>0</v>
      </c>
      <c r="P60" s="381">
        <f t="shared" si="37"/>
        <v>0</v>
      </c>
      <c r="Q60" s="119"/>
      <c r="R60" s="109">
        <f t="shared" si="32"/>
        <v>0</v>
      </c>
      <c r="S60" s="381">
        <f t="shared" si="38"/>
        <v>0</v>
      </c>
      <c r="T60" s="101"/>
      <c r="U60" s="109">
        <f t="shared" si="33"/>
        <v>0</v>
      </c>
      <c r="V60" s="381">
        <f t="shared" si="39"/>
        <v>0</v>
      </c>
    </row>
    <row r="61" spans="1:22" x14ac:dyDescent="0.2">
      <c r="A61" s="108"/>
      <c r="B61" s="109"/>
      <c r="C61" s="380" t="s">
        <v>63</v>
      </c>
      <c r="D61" s="98"/>
      <c r="E61" s="99"/>
      <c r="F61" s="109">
        <f t="shared" si="19"/>
        <v>0</v>
      </c>
      <c r="G61" s="381">
        <f t="shared" si="34"/>
        <v>0</v>
      </c>
      <c r="H61" s="99"/>
      <c r="I61" s="109">
        <f t="shared" si="20"/>
        <v>0</v>
      </c>
      <c r="J61" s="381">
        <f t="shared" si="35"/>
        <v>0</v>
      </c>
      <c r="K61" s="99"/>
      <c r="L61" s="109">
        <f t="shared" si="21"/>
        <v>0</v>
      </c>
      <c r="M61" s="381">
        <f t="shared" si="36"/>
        <v>0</v>
      </c>
      <c r="N61" s="101"/>
      <c r="O61" s="109">
        <f t="shared" si="31"/>
        <v>0</v>
      </c>
      <c r="P61" s="381">
        <f t="shared" si="37"/>
        <v>0</v>
      </c>
      <c r="Q61" s="119"/>
      <c r="R61" s="109">
        <f t="shared" si="32"/>
        <v>0</v>
      </c>
      <c r="S61" s="381">
        <f t="shared" si="38"/>
        <v>0</v>
      </c>
      <c r="T61" s="101"/>
      <c r="U61" s="109">
        <f t="shared" si="33"/>
        <v>0</v>
      </c>
      <c r="V61" s="381">
        <f t="shared" si="39"/>
        <v>0</v>
      </c>
    </row>
    <row r="62" spans="1:22" x14ac:dyDescent="0.2">
      <c r="A62" s="108"/>
      <c r="B62" s="109"/>
      <c r="C62" s="380" t="s">
        <v>63</v>
      </c>
      <c r="D62" s="98"/>
      <c r="E62" s="99"/>
      <c r="F62" s="109">
        <f t="shared" si="19"/>
        <v>0</v>
      </c>
      <c r="G62" s="381">
        <f t="shared" si="34"/>
        <v>0</v>
      </c>
      <c r="H62" s="99"/>
      <c r="I62" s="109">
        <f t="shared" si="20"/>
        <v>0</v>
      </c>
      <c r="J62" s="381">
        <f t="shared" si="35"/>
        <v>0</v>
      </c>
      <c r="K62" s="99"/>
      <c r="L62" s="109">
        <f t="shared" si="21"/>
        <v>0</v>
      </c>
      <c r="M62" s="381">
        <f t="shared" si="36"/>
        <v>0</v>
      </c>
      <c r="N62" s="101"/>
      <c r="O62" s="109">
        <f t="shared" si="31"/>
        <v>0</v>
      </c>
      <c r="P62" s="381">
        <f t="shared" si="37"/>
        <v>0</v>
      </c>
      <c r="Q62" s="119"/>
      <c r="R62" s="109">
        <f t="shared" si="32"/>
        <v>0</v>
      </c>
      <c r="S62" s="381">
        <f t="shared" si="38"/>
        <v>0</v>
      </c>
      <c r="T62" s="101"/>
      <c r="U62" s="109">
        <f t="shared" si="33"/>
        <v>0</v>
      </c>
      <c r="V62" s="381">
        <f t="shared" si="39"/>
        <v>0</v>
      </c>
    </row>
    <row r="63" spans="1:22" x14ac:dyDescent="0.2">
      <c r="A63" s="108"/>
      <c r="B63" s="109"/>
      <c r="C63" s="380" t="s">
        <v>63</v>
      </c>
      <c r="D63" s="98"/>
      <c r="E63" s="99"/>
      <c r="F63" s="109">
        <f t="shared" si="19"/>
        <v>0</v>
      </c>
      <c r="G63" s="381">
        <f t="shared" si="34"/>
        <v>0</v>
      </c>
      <c r="H63" s="99"/>
      <c r="I63" s="109">
        <f t="shared" si="20"/>
        <v>0</v>
      </c>
      <c r="J63" s="381">
        <f t="shared" si="35"/>
        <v>0</v>
      </c>
      <c r="K63" s="99"/>
      <c r="L63" s="109">
        <f t="shared" si="21"/>
        <v>0</v>
      </c>
      <c r="M63" s="381">
        <f t="shared" si="36"/>
        <v>0</v>
      </c>
      <c r="N63" s="101"/>
      <c r="O63" s="109">
        <f t="shared" si="31"/>
        <v>0</v>
      </c>
      <c r="P63" s="381">
        <f t="shared" si="37"/>
        <v>0</v>
      </c>
      <c r="Q63" s="119"/>
      <c r="R63" s="109">
        <f t="shared" si="32"/>
        <v>0</v>
      </c>
      <c r="S63" s="381">
        <f t="shared" si="38"/>
        <v>0</v>
      </c>
      <c r="T63" s="101"/>
      <c r="U63" s="109">
        <f t="shared" si="33"/>
        <v>0</v>
      </c>
      <c r="V63" s="381">
        <f t="shared" si="39"/>
        <v>0</v>
      </c>
    </row>
    <row r="64" spans="1:22" x14ac:dyDescent="0.2">
      <c r="A64" s="108"/>
      <c r="B64" s="109"/>
      <c r="C64" s="380" t="s">
        <v>63</v>
      </c>
      <c r="D64" s="98"/>
      <c r="E64" s="99"/>
      <c r="F64" s="109">
        <f t="shared" si="19"/>
        <v>0</v>
      </c>
      <c r="G64" s="381">
        <f t="shared" si="34"/>
        <v>0</v>
      </c>
      <c r="H64" s="99"/>
      <c r="I64" s="109">
        <f t="shared" si="20"/>
        <v>0</v>
      </c>
      <c r="J64" s="381">
        <f t="shared" si="35"/>
        <v>0</v>
      </c>
      <c r="K64" s="99"/>
      <c r="L64" s="109">
        <f t="shared" si="21"/>
        <v>0</v>
      </c>
      <c r="M64" s="381">
        <f t="shared" si="36"/>
        <v>0</v>
      </c>
      <c r="N64" s="101"/>
      <c r="O64" s="109">
        <f t="shared" si="31"/>
        <v>0</v>
      </c>
      <c r="P64" s="381">
        <f t="shared" si="37"/>
        <v>0</v>
      </c>
      <c r="Q64" s="119"/>
      <c r="R64" s="109">
        <f t="shared" si="32"/>
        <v>0</v>
      </c>
      <c r="S64" s="381">
        <f t="shared" si="38"/>
        <v>0</v>
      </c>
      <c r="T64" s="101"/>
      <c r="U64" s="109">
        <f t="shared" si="33"/>
        <v>0</v>
      </c>
      <c r="V64" s="381">
        <f t="shared" si="39"/>
        <v>0</v>
      </c>
    </row>
    <row r="65" spans="1:22" x14ac:dyDescent="0.2">
      <c r="A65" s="108"/>
      <c r="B65" s="109"/>
      <c r="C65" s="380" t="s">
        <v>63</v>
      </c>
      <c r="D65" s="98"/>
      <c r="E65" s="99"/>
      <c r="F65" s="109">
        <f t="shared" si="19"/>
        <v>0</v>
      </c>
      <c r="G65" s="381">
        <f t="shared" si="34"/>
        <v>0</v>
      </c>
      <c r="H65" s="99"/>
      <c r="I65" s="109">
        <f t="shared" si="20"/>
        <v>0</v>
      </c>
      <c r="J65" s="381">
        <f t="shared" si="35"/>
        <v>0</v>
      </c>
      <c r="K65" s="99"/>
      <c r="L65" s="109">
        <f t="shared" si="21"/>
        <v>0</v>
      </c>
      <c r="M65" s="381">
        <f t="shared" si="36"/>
        <v>0</v>
      </c>
      <c r="N65" s="101"/>
      <c r="O65" s="109">
        <f t="shared" si="31"/>
        <v>0</v>
      </c>
      <c r="P65" s="381">
        <f t="shared" si="37"/>
        <v>0</v>
      </c>
      <c r="Q65" s="119"/>
      <c r="R65" s="109">
        <f t="shared" si="32"/>
        <v>0</v>
      </c>
      <c r="S65" s="381">
        <f t="shared" si="38"/>
        <v>0</v>
      </c>
      <c r="T65" s="101"/>
      <c r="U65" s="109">
        <f t="shared" si="33"/>
        <v>0</v>
      </c>
      <c r="V65" s="381">
        <f t="shared" si="39"/>
        <v>0</v>
      </c>
    </row>
    <row r="66" spans="1:22" x14ac:dyDescent="0.2">
      <c r="A66" s="110"/>
      <c r="B66" s="111"/>
      <c r="C66" s="382" t="s">
        <v>63</v>
      </c>
      <c r="D66" s="100">
        <v>0</v>
      </c>
      <c r="E66" s="101">
        <v>0</v>
      </c>
      <c r="F66" s="109">
        <f t="shared" si="19"/>
        <v>0</v>
      </c>
      <c r="G66" s="381">
        <f t="shared" si="34"/>
        <v>0</v>
      </c>
      <c r="H66" s="101"/>
      <c r="I66" s="109">
        <f t="shared" si="20"/>
        <v>0</v>
      </c>
      <c r="J66" s="381">
        <f t="shared" si="35"/>
        <v>0</v>
      </c>
      <c r="K66" s="101"/>
      <c r="L66" s="109">
        <f t="shared" si="21"/>
        <v>0</v>
      </c>
      <c r="M66" s="381">
        <f t="shared" si="36"/>
        <v>0</v>
      </c>
      <c r="N66" s="101"/>
      <c r="O66" s="109">
        <f>D66*N66</f>
        <v>0</v>
      </c>
      <c r="P66" s="381">
        <f t="shared" si="37"/>
        <v>0</v>
      </c>
      <c r="Q66" s="119"/>
      <c r="R66" s="109">
        <f>Q66*D66</f>
        <v>0</v>
      </c>
      <c r="S66" s="381">
        <f t="shared" si="38"/>
        <v>0</v>
      </c>
      <c r="T66" s="101"/>
      <c r="U66" s="109">
        <f>T66*D66</f>
        <v>0</v>
      </c>
      <c r="V66" s="381">
        <f t="shared" si="39"/>
        <v>0</v>
      </c>
    </row>
    <row r="67" spans="1:22" x14ac:dyDescent="0.2">
      <c r="A67" s="114"/>
      <c r="B67" s="115"/>
      <c r="C67" s="385" t="s">
        <v>63</v>
      </c>
      <c r="D67" s="104"/>
      <c r="E67" s="105"/>
      <c r="F67" s="109">
        <f t="shared" si="19"/>
        <v>0</v>
      </c>
      <c r="G67" s="381">
        <f t="shared" si="34"/>
        <v>0</v>
      </c>
      <c r="H67" s="105"/>
      <c r="I67" s="109">
        <f t="shared" si="20"/>
        <v>0</v>
      </c>
      <c r="J67" s="381">
        <f t="shared" si="35"/>
        <v>0</v>
      </c>
      <c r="K67" s="105"/>
      <c r="L67" s="109">
        <f t="shared" si="21"/>
        <v>0</v>
      </c>
      <c r="M67" s="381">
        <f t="shared" si="36"/>
        <v>0</v>
      </c>
      <c r="N67" s="105"/>
      <c r="O67" s="109">
        <f>D67*N67</f>
        <v>0</v>
      </c>
      <c r="P67" s="381">
        <f t="shared" si="37"/>
        <v>0</v>
      </c>
      <c r="Q67" s="121"/>
      <c r="R67" s="109">
        <f>Q67*D67</f>
        <v>0</v>
      </c>
      <c r="S67" s="381">
        <f t="shared" si="38"/>
        <v>0</v>
      </c>
      <c r="T67" s="105"/>
      <c r="U67" s="109">
        <f>T67*D67</f>
        <v>0</v>
      </c>
      <c r="V67" s="381">
        <f t="shared" si="39"/>
        <v>0</v>
      </c>
    </row>
    <row r="68" spans="1:22" ht="13.5" thickBot="1" x14ac:dyDescent="0.25">
      <c r="A68" s="116"/>
      <c r="B68" s="117"/>
      <c r="C68" s="386" t="s">
        <v>63</v>
      </c>
      <c r="D68" s="106"/>
      <c r="E68" s="107"/>
      <c r="F68" s="387">
        <f t="shared" si="19"/>
        <v>0</v>
      </c>
      <c r="G68" s="388">
        <f t="shared" si="34"/>
        <v>0</v>
      </c>
      <c r="H68" s="107"/>
      <c r="I68" s="387">
        <f t="shared" si="20"/>
        <v>0</v>
      </c>
      <c r="J68" s="388">
        <f t="shared" si="35"/>
        <v>0</v>
      </c>
      <c r="K68" s="107"/>
      <c r="L68" s="387">
        <f t="shared" si="21"/>
        <v>0</v>
      </c>
      <c r="M68" s="388">
        <f t="shared" si="36"/>
        <v>0</v>
      </c>
      <c r="N68" s="107"/>
      <c r="O68" s="387">
        <f>D68*N68</f>
        <v>0</v>
      </c>
      <c r="P68" s="388">
        <f t="shared" si="37"/>
        <v>0</v>
      </c>
      <c r="Q68" s="122"/>
      <c r="R68" s="387">
        <f>Q68*D68</f>
        <v>0</v>
      </c>
      <c r="S68" s="388">
        <f t="shared" si="38"/>
        <v>0</v>
      </c>
      <c r="T68" s="107"/>
      <c r="U68" s="387">
        <f>T68*D68</f>
        <v>0</v>
      </c>
      <c r="V68" s="388">
        <f t="shared" si="39"/>
        <v>0</v>
      </c>
    </row>
    <row r="69" spans="1:22" ht="13.5" thickBot="1" x14ac:dyDescent="0.25"/>
    <row r="70" spans="1:22" ht="13.5" thickBot="1" x14ac:dyDescent="0.25">
      <c r="G70" s="398">
        <f>SUM(F39:F68)+SUM(G39:G68)</f>
        <v>0</v>
      </c>
      <c r="J70" s="398">
        <f>SUM(I39:I68)+SUM(J39:J68)</f>
        <v>0</v>
      </c>
      <c r="M70" s="398">
        <f>SUM(L39:L68)+SUM(M39:M68)</f>
        <v>0</v>
      </c>
      <c r="P70" s="398">
        <f>SUM(O39:O68)+SUM(P39:P68)</f>
        <v>0</v>
      </c>
      <c r="S70" s="398">
        <f>SUM(R39:R68)+SUM(S39:S68)</f>
        <v>0</v>
      </c>
      <c r="V70" s="398">
        <f>SUM(U39:U68)+SUM(V39:V68)</f>
        <v>0</v>
      </c>
    </row>
    <row r="71" spans="1:22" ht="13.5" thickBot="1" x14ac:dyDescent="0.25">
      <c r="G71" s="329"/>
      <c r="H71" s="330"/>
      <c r="I71" s="330"/>
      <c r="J71" s="329"/>
      <c r="K71" s="330"/>
      <c r="L71" s="330"/>
      <c r="M71" s="329"/>
      <c r="N71" s="330"/>
      <c r="O71" s="330"/>
      <c r="P71" s="329"/>
      <c r="Q71" s="330"/>
      <c r="R71" s="330"/>
      <c r="S71" s="329"/>
      <c r="T71" s="330"/>
      <c r="U71" s="330"/>
      <c r="V71" s="329"/>
    </row>
    <row r="72" spans="1:22" ht="13.5" thickBot="1" x14ac:dyDescent="0.25">
      <c r="B72" s="129" t="s">
        <v>160</v>
      </c>
      <c r="D72" s="543">
        <f>G35+J35+M35+P35+S35+V35+V70+S70+P70+M70+J70+G70</f>
        <v>0</v>
      </c>
      <c r="E72" s="544"/>
      <c r="F72" s="148"/>
      <c r="G72" s="148"/>
      <c r="H72" s="129" t="s">
        <v>161</v>
      </c>
      <c r="I72" s="148"/>
      <c r="J72" s="148"/>
      <c r="K72" s="543">
        <f>SUM(G4:G33)+SUM(J4:J33)+SUM(M4:M33)+SUM(P4:P33)+SUM(S4:S33)+SUM(V4:V33)+SUM(G39:G68)+SUM(J39:J68)+SUM(M39:M68)+SUM(P39:P68)+SUM(S39:S68)+SUM(V39:V68)</f>
        <v>0</v>
      </c>
      <c r="L72" s="544"/>
      <c r="M72" s="148"/>
      <c r="N72" s="148"/>
      <c r="O72" s="331"/>
      <c r="P72" s="148"/>
      <c r="Q72" s="148"/>
      <c r="R72" s="148"/>
      <c r="S72" s="543">
        <v>0</v>
      </c>
      <c r="T72" s="544"/>
      <c r="U72" s="331" t="s">
        <v>162</v>
      </c>
      <c r="V72" s="148"/>
    </row>
    <row r="73" spans="1:22" x14ac:dyDescent="0.2"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331" t="s">
        <v>163</v>
      </c>
      <c r="V73" s="148"/>
    </row>
    <row r="74" spans="1:22" x14ac:dyDescent="0.2">
      <c r="B74" s="129" t="s">
        <v>66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</row>
    <row r="75" spans="1:22" x14ac:dyDescent="0.2">
      <c r="B75" s="129" t="s">
        <v>67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</row>
    <row r="76" spans="1:22" x14ac:dyDescent="0.2">
      <c r="B76" s="129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</row>
    <row r="77" spans="1:22" x14ac:dyDescent="0.2">
      <c r="B77" s="129" t="s">
        <v>84</v>
      </c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</row>
    <row r="78" spans="1:22" x14ac:dyDescent="0.2">
      <c r="C78" s="545"/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</row>
    <row r="79" spans="1:22" x14ac:dyDescent="0.2">
      <c r="C79" s="545"/>
      <c r="D79" s="545"/>
      <c r="E79" s="545"/>
      <c r="F79" s="545"/>
      <c r="G79" s="545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  <c r="T79" s="545"/>
      <c r="U79" s="545"/>
      <c r="V79" s="545"/>
    </row>
    <row r="80" spans="1:22" x14ac:dyDescent="0.2">
      <c r="G80" s="329"/>
      <c r="H80" s="330"/>
      <c r="I80" s="330"/>
      <c r="J80" s="329"/>
      <c r="K80" s="330"/>
      <c r="L80" s="330"/>
      <c r="M80" s="329"/>
      <c r="N80" s="330"/>
      <c r="O80" s="330"/>
      <c r="P80" s="329"/>
      <c r="Q80" s="330"/>
      <c r="R80" s="330"/>
      <c r="S80" s="329"/>
      <c r="T80" s="330"/>
      <c r="U80" s="330"/>
      <c r="V80" s="329"/>
    </row>
    <row r="81" spans="1:22" ht="16.5" thickBot="1" x14ac:dyDescent="0.3">
      <c r="A81" s="557" t="s">
        <v>148</v>
      </c>
      <c r="B81" s="557"/>
      <c r="C81" s="557"/>
      <c r="D81" s="557"/>
      <c r="E81" s="557"/>
      <c r="F81" s="557"/>
      <c r="G81" s="557"/>
      <c r="H81" s="557"/>
      <c r="I81" s="557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</row>
    <row r="82" spans="1:22" ht="13.5" thickBot="1" x14ac:dyDescent="0.25">
      <c r="A82" s="551" t="s">
        <v>45</v>
      </c>
      <c r="B82" s="553" t="s">
        <v>46</v>
      </c>
      <c r="C82" s="553" t="s">
        <v>80</v>
      </c>
      <c r="D82" s="555" t="s">
        <v>81</v>
      </c>
      <c r="E82" s="546" t="s">
        <v>49</v>
      </c>
      <c r="F82" s="547"/>
      <c r="G82" s="548"/>
      <c r="H82" s="546" t="s">
        <v>52</v>
      </c>
      <c r="I82" s="547"/>
      <c r="J82" s="548"/>
      <c r="K82" s="546" t="s">
        <v>53</v>
      </c>
      <c r="L82" s="547"/>
      <c r="M82" s="548"/>
      <c r="N82" s="546" t="s">
        <v>54</v>
      </c>
      <c r="O82" s="547"/>
      <c r="P82" s="548"/>
      <c r="Q82" s="549" t="s">
        <v>55</v>
      </c>
      <c r="R82" s="547"/>
      <c r="S82" s="550"/>
      <c r="T82" s="546" t="s">
        <v>56</v>
      </c>
      <c r="U82" s="547"/>
      <c r="V82" s="548"/>
    </row>
    <row r="83" spans="1:22" ht="23.25" thickBot="1" x14ac:dyDescent="0.25">
      <c r="A83" s="552"/>
      <c r="B83" s="554"/>
      <c r="C83" s="554"/>
      <c r="D83" s="556"/>
      <c r="E83" s="85" t="s">
        <v>65</v>
      </c>
      <c r="F83" s="125" t="s">
        <v>82</v>
      </c>
      <c r="G83" s="87" t="s">
        <v>51</v>
      </c>
      <c r="H83" s="86" t="s">
        <v>65</v>
      </c>
      <c r="I83" s="125" t="s">
        <v>82</v>
      </c>
      <c r="J83" s="87" t="s">
        <v>51</v>
      </c>
      <c r="K83" s="86" t="s">
        <v>65</v>
      </c>
      <c r="L83" s="125" t="s">
        <v>82</v>
      </c>
      <c r="M83" s="87" t="s">
        <v>51</v>
      </c>
      <c r="N83" s="86" t="s">
        <v>65</v>
      </c>
      <c r="O83" s="125" t="s">
        <v>82</v>
      </c>
      <c r="P83" s="87" t="s">
        <v>51</v>
      </c>
      <c r="Q83" s="86" t="s">
        <v>65</v>
      </c>
      <c r="R83" s="125" t="s">
        <v>82</v>
      </c>
      <c r="S83" s="89" t="s">
        <v>51</v>
      </c>
      <c r="T83" s="86" t="s">
        <v>65</v>
      </c>
      <c r="U83" s="125" t="s">
        <v>82</v>
      </c>
      <c r="V83" s="87" t="s">
        <v>51</v>
      </c>
    </row>
    <row r="84" spans="1:22" x14ac:dyDescent="0.2">
      <c r="A84" s="332"/>
      <c r="B84" s="333"/>
      <c r="C84" s="334" t="s">
        <v>80</v>
      </c>
      <c r="D84" s="389">
        <v>0</v>
      </c>
      <c r="E84" s="390">
        <v>0</v>
      </c>
      <c r="F84" s="337">
        <f t="shared" ref="F84:F93" si="40">D84*E84</f>
        <v>0</v>
      </c>
      <c r="G84" s="338">
        <f>F84*33.8%</f>
        <v>0</v>
      </c>
      <c r="H84" s="336">
        <v>0</v>
      </c>
      <c r="I84" s="333">
        <f t="shared" ref="I84:I93" si="41">D84*H84</f>
        <v>0</v>
      </c>
      <c r="J84" s="338">
        <f>I84*33.8%</f>
        <v>0</v>
      </c>
      <c r="K84" s="336"/>
      <c r="L84" s="333">
        <f>D84*K84</f>
        <v>0</v>
      </c>
      <c r="M84" s="338">
        <f>L84*33.8%</f>
        <v>0</v>
      </c>
      <c r="N84" s="336"/>
      <c r="O84" s="333">
        <f>D84*N84</f>
        <v>0</v>
      </c>
      <c r="P84" s="338">
        <f>O84*33.8%</f>
        <v>0</v>
      </c>
      <c r="Q84" s="339"/>
      <c r="R84" s="333">
        <f>Q84*D84</f>
        <v>0</v>
      </c>
      <c r="S84" s="338">
        <f>R84*33.8%</f>
        <v>0</v>
      </c>
      <c r="T84" s="336"/>
      <c r="U84" s="333">
        <f>T84*D84</f>
        <v>0</v>
      </c>
      <c r="V84" s="338">
        <f>U84*33.8%</f>
        <v>0</v>
      </c>
    </row>
    <row r="85" spans="1:22" x14ac:dyDescent="0.2">
      <c r="A85" s="340"/>
      <c r="B85" s="348"/>
      <c r="C85" s="94" t="s">
        <v>80</v>
      </c>
      <c r="D85" s="391">
        <v>0</v>
      </c>
      <c r="E85" s="350">
        <v>0</v>
      </c>
      <c r="F85" s="344">
        <f t="shared" si="40"/>
        <v>0</v>
      </c>
      <c r="G85" s="345">
        <f t="shared" ref="G85:G93" si="42">F85*33.8%</f>
        <v>0</v>
      </c>
      <c r="H85" s="350">
        <v>0</v>
      </c>
      <c r="I85" s="341">
        <f t="shared" si="41"/>
        <v>0</v>
      </c>
      <c r="J85" s="345">
        <f t="shared" ref="J85:J93" si="43">I85*33.8%</f>
        <v>0</v>
      </c>
      <c r="K85" s="350"/>
      <c r="L85" s="341">
        <f t="shared" ref="L85:L90" si="44">D85*K85</f>
        <v>0</v>
      </c>
      <c r="M85" s="345">
        <f t="shared" ref="M85:M93" si="45">L85*33.8%</f>
        <v>0</v>
      </c>
      <c r="N85" s="350"/>
      <c r="O85" s="341">
        <f t="shared" ref="O85:O90" si="46">D85*N85</f>
        <v>0</v>
      </c>
      <c r="P85" s="345">
        <f t="shared" ref="P85:P93" si="47">O85*33.8%</f>
        <v>0</v>
      </c>
      <c r="Q85" s="351"/>
      <c r="R85" s="341">
        <f t="shared" ref="R85:R90" si="48">Q85*D85</f>
        <v>0</v>
      </c>
      <c r="S85" s="345">
        <f t="shared" ref="S85:S93" si="49">R85*33.8%</f>
        <v>0</v>
      </c>
      <c r="T85" s="350"/>
      <c r="U85" s="341">
        <f t="shared" ref="U85:U90" si="50">T85*D85</f>
        <v>0</v>
      </c>
      <c r="V85" s="345">
        <f t="shared" ref="V85:V93" si="51">U85*33.8%</f>
        <v>0</v>
      </c>
    </row>
    <row r="86" spans="1:22" x14ac:dyDescent="0.2">
      <c r="A86" s="340"/>
      <c r="B86" s="348"/>
      <c r="C86" s="94" t="s">
        <v>80</v>
      </c>
      <c r="D86" s="391">
        <v>0</v>
      </c>
      <c r="E86" s="350">
        <v>0</v>
      </c>
      <c r="F86" s="344">
        <f t="shared" si="40"/>
        <v>0</v>
      </c>
      <c r="G86" s="345">
        <f t="shared" si="42"/>
        <v>0</v>
      </c>
      <c r="H86" s="350">
        <v>0</v>
      </c>
      <c r="I86" s="341">
        <f t="shared" si="41"/>
        <v>0</v>
      </c>
      <c r="J86" s="345">
        <f t="shared" si="43"/>
        <v>0</v>
      </c>
      <c r="K86" s="350"/>
      <c r="L86" s="341">
        <f t="shared" si="44"/>
        <v>0</v>
      </c>
      <c r="M86" s="345">
        <f t="shared" si="45"/>
        <v>0</v>
      </c>
      <c r="N86" s="350"/>
      <c r="O86" s="341">
        <f t="shared" si="46"/>
        <v>0</v>
      </c>
      <c r="P86" s="345">
        <f t="shared" si="47"/>
        <v>0</v>
      </c>
      <c r="Q86" s="351"/>
      <c r="R86" s="341">
        <f t="shared" si="48"/>
        <v>0</v>
      </c>
      <c r="S86" s="345">
        <f t="shared" si="49"/>
        <v>0</v>
      </c>
      <c r="T86" s="350"/>
      <c r="U86" s="341">
        <f t="shared" si="50"/>
        <v>0</v>
      </c>
      <c r="V86" s="345">
        <f t="shared" si="51"/>
        <v>0</v>
      </c>
    </row>
    <row r="87" spans="1:22" x14ac:dyDescent="0.2">
      <c r="A87" s="340"/>
      <c r="B87" s="341"/>
      <c r="C87" s="93" t="s">
        <v>80</v>
      </c>
      <c r="D87" s="392">
        <v>0</v>
      </c>
      <c r="E87" s="393"/>
      <c r="F87" s="344">
        <f t="shared" si="40"/>
        <v>0</v>
      </c>
      <c r="G87" s="345">
        <f t="shared" si="42"/>
        <v>0</v>
      </c>
      <c r="H87" s="350">
        <v>0</v>
      </c>
      <c r="I87" s="341">
        <f t="shared" si="41"/>
        <v>0</v>
      </c>
      <c r="J87" s="345">
        <f t="shared" si="43"/>
        <v>0</v>
      </c>
      <c r="K87" s="350"/>
      <c r="L87" s="341">
        <f t="shared" si="44"/>
        <v>0</v>
      </c>
      <c r="M87" s="345">
        <f t="shared" si="45"/>
        <v>0</v>
      </c>
      <c r="N87" s="350"/>
      <c r="O87" s="341">
        <f t="shared" si="46"/>
        <v>0</v>
      </c>
      <c r="P87" s="345">
        <f t="shared" si="47"/>
        <v>0</v>
      </c>
      <c r="Q87" s="351"/>
      <c r="R87" s="341">
        <f t="shared" si="48"/>
        <v>0</v>
      </c>
      <c r="S87" s="345">
        <f t="shared" si="49"/>
        <v>0</v>
      </c>
      <c r="T87" s="350"/>
      <c r="U87" s="341">
        <f t="shared" si="50"/>
        <v>0</v>
      </c>
      <c r="V87" s="345">
        <f t="shared" si="51"/>
        <v>0</v>
      </c>
    </row>
    <row r="88" spans="1:22" x14ac:dyDescent="0.2">
      <c r="A88" s="340"/>
      <c r="B88" s="341"/>
      <c r="C88" s="93" t="s">
        <v>80</v>
      </c>
      <c r="D88" s="392">
        <v>0</v>
      </c>
      <c r="E88" s="393"/>
      <c r="F88" s="344">
        <f t="shared" si="40"/>
        <v>0</v>
      </c>
      <c r="G88" s="345">
        <f t="shared" si="42"/>
        <v>0</v>
      </c>
      <c r="H88" s="350">
        <v>0</v>
      </c>
      <c r="I88" s="341">
        <f t="shared" si="41"/>
        <v>0</v>
      </c>
      <c r="J88" s="345">
        <f t="shared" si="43"/>
        <v>0</v>
      </c>
      <c r="K88" s="350"/>
      <c r="L88" s="341">
        <f t="shared" si="44"/>
        <v>0</v>
      </c>
      <c r="M88" s="345">
        <f t="shared" si="45"/>
        <v>0</v>
      </c>
      <c r="N88" s="350"/>
      <c r="O88" s="341">
        <f t="shared" si="46"/>
        <v>0</v>
      </c>
      <c r="P88" s="345">
        <f t="shared" si="47"/>
        <v>0</v>
      </c>
      <c r="Q88" s="351"/>
      <c r="R88" s="341">
        <f t="shared" si="48"/>
        <v>0</v>
      </c>
      <c r="S88" s="345">
        <f t="shared" si="49"/>
        <v>0</v>
      </c>
      <c r="T88" s="350"/>
      <c r="U88" s="341">
        <f t="shared" si="50"/>
        <v>0</v>
      </c>
      <c r="V88" s="345">
        <f t="shared" si="51"/>
        <v>0</v>
      </c>
    </row>
    <row r="89" spans="1:22" x14ac:dyDescent="0.2">
      <c r="A89" s="340"/>
      <c r="B89" s="341"/>
      <c r="C89" s="93" t="s">
        <v>80</v>
      </c>
      <c r="D89" s="392">
        <v>0</v>
      </c>
      <c r="E89" s="393">
        <v>0</v>
      </c>
      <c r="F89" s="344">
        <f t="shared" si="40"/>
        <v>0</v>
      </c>
      <c r="G89" s="345">
        <f t="shared" si="42"/>
        <v>0</v>
      </c>
      <c r="H89" s="350">
        <v>0</v>
      </c>
      <c r="I89" s="341">
        <f t="shared" si="41"/>
        <v>0</v>
      </c>
      <c r="J89" s="345">
        <f t="shared" si="43"/>
        <v>0</v>
      </c>
      <c r="K89" s="350"/>
      <c r="L89" s="341">
        <f t="shared" si="44"/>
        <v>0</v>
      </c>
      <c r="M89" s="345">
        <f t="shared" si="45"/>
        <v>0</v>
      </c>
      <c r="N89" s="350"/>
      <c r="O89" s="341">
        <f t="shared" si="46"/>
        <v>0</v>
      </c>
      <c r="P89" s="345">
        <f t="shared" si="47"/>
        <v>0</v>
      </c>
      <c r="Q89" s="351"/>
      <c r="R89" s="341">
        <f t="shared" si="48"/>
        <v>0</v>
      </c>
      <c r="S89" s="345">
        <f t="shared" si="49"/>
        <v>0</v>
      </c>
      <c r="T89" s="350"/>
      <c r="U89" s="341">
        <f t="shared" si="50"/>
        <v>0</v>
      </c>
      <c r="V89" s="345">
        <f t="shared" si="51"/>
        <v>0</v>
      </c>
    </row>
    <row r="90" spans="1:22" x14ac:dyDescent="0.2">
      <c r="A90" s="340"/>
      <c r="B90" s="341"/>
      <c r="C90" s="93" t="s">
        <v>80</v>
      </c>
      <c r="D90" s="392">
        <v>0</v>
      </c>
      <c r="E90" s="393"/>
      <c r="F90" s="344">
        <f t="shared" si="40"/>
        <v>0</v>
      </c>
      <c r="G90" s="345">
        <f t="shared" si="42"/>
        <v>0</v>
      </c>
      <c r="H90" s="350">
        <v>0</v>
      </c>
      <c r="I90" s="341">
        <f t="shared" si="41"/>
        <v>0</v>
      </c>
      <c r="J90" s="345">
        <f t="shared" si="43"/>
        <v>0</v>
      </c>
      <c r="K90" s="350"/>
      <c r="L90" s="341">
        <f t="shared" si="44"/>
        <v>0</v>
      </c>
      <c r="M90" s="345">
        <f t="shared" si="45"/>
        <v>0</v>
      </c>
      <c r="N90" s="350"/>
      <c r="O90" s="341">
        <f t="shared" si="46"/>
        <v>0</v>
      </c>
      <c r="P90" s="345">
        <f t="shared" si="47"/>
        <v>0</v>
      </c>
      <c r="Q90" s="351"/>
      <c r="R90" s="341">
        <f t="shared" si="48"/>
        <v>0</v>
      </c>
      <c r="S90" s="345">
        <f t="shared" si="49"/>
        <v>0</v>
      </c>
      <c r="T90" s="350"/>
      <c r="U90" s="341">
        <f t="shared" si="50"/>
        <v>0</v>
      </c>
      <c r="V90" s="345">
        <f t="shared" si="51"/>
        <v>0</v>
      </c>
    </row>
    <row r="91" spans="1:22" x14ac:dyDescent="0.2">
      <c r="A91" s="347"/>
      <c r="B91" s="348"/>
      <c r="C91" s="94" t="s">
        <v>80</v>
      </c>
      <c r="D91" s="391">
        <v>0</v>
      </c>
      <c r="E91" s="350"/>
      <c r="F91" s="344">
        <f t="shared" si="40"/>
        <v>0</v>
      </c>
      <c r="G91" s="345">
        <f t="shared" si="42"/>
        <v>0</v>
      </c>
      <c r="H91" s="350">
        <v>0</v>
      </c>
      <c r="I91" s="341">
        <f t="shared" si="41"/>
        <v>0</v>
      </c>
      <c r="J91" s="345">
        <f t="shared" si="43"/>
        <v>0</v>
      </c>
      <c r="K91" s="350"/>
      <c r="L91" s="341">
        <f>D91*K91</f>
        <v>0</v>
      </c>
      <c r="M91" s="345">
        <f t="shared" si="45"/>
        <v>0</v>
      </c>
      <c r="N91" s="350"/>
      <c r="O91" s="341">
        <f>D91*N91</f>
        <v>0</v>
      </c>
      <c r="P91" s="345">
        <f t="shared" si="47"/>
        <v>0</v>
      </c>
      <c r="Q91" s="351"/>
      <c r="R91" s="341">
        <f>Q91*D91</f>
        <v>0</v>
      </c>
      <c r="S91" s="345">
        <f t="shared" si="49"/>
        <v>0</v>
      </c>
      <c r="T91" s="350"/>
      <c r="U91" s="341">
        <f>T91*D91</f>
        <v>0</v>
      </c>
      <c r="V91" s="345">
        <f t="shared" si="51"/>
        <v>0</v>
      </c>
    </row>
    <row r="92" spans="1:22" x14ac:dyDescent="0.2">
      <c r="A92" s="347"/>
      <c r="B92" s="348"/>
      <c r="C92" s="94" t="s">
        <v>80</v>
      </c>
      <c r="D92" s="391">
        <v>0</v>
      </c>
      <c r="E92" s="350"/>
      <c r="F92" s="344">
        <f t="shared" si="40"/>
        <v>0</v>
      </c>
      <c r="G92" s="345">
        <f t="shared" si="42"/>
        <v>0</v>
      </c>
      <c r="H92" s="350"/>
      <c r="I92" s="341">
        <f t="shared" si="41"/>
        <v>0</v>
      </c>
      <c r="J92" s="345">
        <f t="shared" si="43"/>
        <v>0</v>
      </c>
      <c r="K92" s="350">
        <v>0</v>
      </c>
      <c r="L92" s="341">
        <f>D92*K92</f>
        <v>0</v>
      </c>
      <c r="M92" s="345">
        <f t="shared" si="45"/>
        <v>0</v>
      </c>
      <c r="N92" s="350"/>
      <c r="O92" s="341">
        <f>D92*N92</f>
        <v>0</v>
      </c>
      <c r="P92" s="345">
        <f t="shared" si="47"/>
        <v>0</v>
      </c>
      <c r="Q92" s="351"/>
      <c r="R92" s="341">
        <f>Q92*D92</f>
        <v>0</v>
      </c>
      <c r="S92" s="345">
        <f t="shared" si="49"/>
        <v>0</v>
      </c>
      <c r="T92" s="350"/>
      <c r="U92" s="341">
        <f>T92*D92</f>
        <v>0</v>
      </c>
      <c r="V92" s="345">
        <f t="shared" si="51"/>
        <v>0</v>
      </c>
    </row>
    <row r="93" spans="1:22" ht="13.5" thickBot="1" x14ac:dyDescent="0.25">
      <c r="A93" s="364"/>
      <c r="B93" s="365"/>
      <c r="C93" s="96" t="s">
        <v>80</v>
      </c>
      <c r="D93" s="394">
        <v>0</v>
      </c>
      <c r="E93" s="367"/>
      <c r="F93" s="395">
        <f t="shared" si="40"/>
        <v>0</v>
      </c>
      <c r="G93" s="369">
        <f t="shared" si="42"/>
        <v>0</v>
      </c>
      <c r="H93" s="367"/>
      <c r="I93" s="365">
        <f t="shared" si="41"/>
        <v>0</v>
      </c>
      <c r="J93" s="369">
        <f t="shared" si="43"/>
        <v>0</v>
      </c>
      <c r="K93" s="367"/>
      <c r="L93" s="365">
        <f>D93*K93</f>
        <v>0</v>
      </c>
      <c r="M93" s="369">
        <f t="shared" si="45"/>
        <v>0</v>
      </c>
      <c r="N93" s="367">
        <v>0</v>
      </c>
      <c r="O93" s="365">
        <f>D93*N93</f>
        <v>0</v>
      </c>
      <c r="P93" s="369">
        <f t="shared" si="47"/>
        <v>0</v>
      </c>
      <c r="Q93" s="371"/>
      <c r="R93" s="365">
        <f>Q93*D93</f>
        <v>0</v>
      </c>
      <c r="S93" s="369">
        <f t="shared" si="49"/>
        <v>0</v>
      </c>
      <c r="T93" s="367"/>
      <c r="U93" s="365">
        <f>T93*D93</f>
        <v>0</v>
      </c>
      <c r="V93" s="369">
        <f t="shared" si="51"/>
        <v>0</v>
      </c>
    </row>
    <row r="94" spans="1:22" ht="13.5" thickBot="1" x14ac:dyDescent="0.25">
      <c r="A94" s="90"/>
      <c r="B94" s="90"/>
      <c r="C94" s="91"/>
      <c r="D94" s="92"/>
      <c r="E94" s="92"/>
      <c r="F94" s="92"/>
      <c r="G94" s="92"/>
      <c r="H94" s="92"/>
      <c r="I94" s="90"/>
      <c r="J94" s="90"/>
      <c r="K94" s="92"/>
      <c r="L94" s="90"/>
      <c r="M94" s="90"/>
      <c r="N94" s="92"/>
      <c r="O94" s="90"/>
      <c r="P94" s="90"/>
      <c r="Q94" s="92"/>
      <c r="R94" s="90"/>
      <c r="S94" s="124"/>
      <c r="T94" s="92"/>
      <c r="U94" s="90"/>
      <c r="V94" s="92"/>
    </row>
    <row r="95" spans="1:22" ht="13.5" thickBot="1" x14ac:dyDescent="0.25">
      <c r="A95" s="90"/>
      <c r="B95" s="90"/>
      <c r="C95" s="91"/>
      <c r="D95" s="92"/>
      <c r="E95" s="92"/>
      <c r="F95" s="92"/>
      <c r="G95" s="398">
        <f>SUM(F84:F93)+SUM(G84:G93)</f>
        <v>0</v>
      </c>
      <c r="H95" s="92"/>
      <c r="I95" s="90"/>
      <c r="J95" s="398">
        <f>SUM(I84:I93)+SUM(J84:J93)</f>
        <v>0</v>
      </c>
      <c r="K95" s="92"/>
      <c r="L95" s="90"/>
      <c r="M95" s="398">
        <f>SUM(L84:L93)+SUM(M84:M93)</f>
        <v>0</v>
      </c>
      <c r="N95" s="92"/>
      <c r="O95" s="90"/>
      <c r="P95" s="398">
        <f>SUM(O84:O93)+SUM(P84:P93)</f>
        <v>0</v>
      </c>
      <c r="Q95" s="92"/>
      <c r="R95" s="90"/>
      <c r="S95" s="398">
        <f>SUM(R84:R93)+SUM(S84:S93)</f>
        <v>0</v>
      </c>
      <c r="T95" s="92"/>
      <c r="U95" s="90"/>
      <c r="V95" s="398">
        <f>SUM(U84:U93)+SUM(V84:V93)</f>
        <v>0</v>
      </c>
    </row>
    <row r="96" spans="1:22" ht="13.5" thickBot="1" x14ac:dyDescent="0.25"/>
    <row r="97" spans="1:22" ht="13.5" thickBot="1" x14ac:dyDescent="0.25">
      <c r="A97" s="551" t="s">
        <v>45</v>
      </c>
      <c r="B97" s="553" t="s">
        <v>46</v>
      </c>
      <c r="C97" s="553" t="s">
        <v>80</v>
      </c>
      <c r="D97" s="555" t="s">
        <v>81</v>
      </c>
      <c r="E97" s="546" t="s">
        <v>57</v>
      </c>
      <c r="F97" s="547"/>
      <c r="G97" s="548"/>
      <c r="H97" s="546" t="s">
        <v>58</v>
      </c>
      <c r="I97" s="547"/>
      <c r="J97" s="548"/>
      <c r="K97" s="546" t="s">
        <v>59</v>
      </c>
      <c r="L97" s="547"/>
      <c r="M97" s="548"/>
      <c r="N97" s="546" t="s">
        <v>60</v>
      </c>
      <c r="O97" s="547"/>
      <c r="P97" s="548"/>
      <c r="Q97" s="549" t="s">
        <v>61</v>
      </c>
      <c r="R97" s="547"/>
      <c r="S97" s="550"/>
      <c r="T97" s="546" t="s">
        <v>62</v>
      </c>
      <c r="U97" s="547"/>
      <c r="V97" s="548"/>
    </row>
    <row r="98" spans="1:22" ht="23.25" thickBot="1" x14ac:dyDescent="0.25">
      <c r="A98" s="552"/>
      <c r="B98" s="554"/>
      <c r="C98" s="554"/>
      <c r="D98" s="556"/>
      <c r="E98" s="85" t="s">
        <v>65</v>
      </c>
      <c r="F98" s="125" t="s">
        <v>82</v>
      </c>
      <c r="G98" s="87" t="s">
        <v>51</v>
      </c>
      <c r="H98" s="86" t="s">
        <v>65</v>
      </c>
      <c r="I98" s="125" t="s">
        <v>82</v>
      </c>
      <c r="J98" s="87" t="s">
        <v>51</v>
      </c>
      <c r="K98" s="86" t="s">
        <v>65</v>
      </c>
      <c r="L98" s="125" t="s">
        <v>82</v>
      </c>
      <c r="M98" s="87" t="s">
        <v>51</v>
      </c>
      <c r="N98" s="86" t="s">
        <v>65</v>
      </c>
      <c r="O98" s="125" t="s">
        <v>82</v>
      </c>
      <c r="P98" s="87" t="s">
        <v>51</v>
      </c>
      <c r="Q98" s="86" t="s">
        <v>65</v>
      </c>
      <c r="R98" s="125" t="s">
        <v>82</v>
      </c>
      <c r="S98" s="89" t="s">
        <v>51</v>
      </c>
      <c r="T98" s="86" t="s">
        <v>65</v>
      </c>
      <c r="U98" s="125" t="s">
        <v>82</v>
      </c>
      <c r="V98" s="87" t="s">
        <v>51</v>
      </c>
    </row>
    <row r="99" spans="1:22" x14ac:dyDescent="0.2">
      <c r="A99" s="332"/>
      <c r="B99" s="396"/>
      <c r="C99" s="334" t="s">
        <v>80</v>
      </c>
      <c r="D99" s="389">
        <v>0</v>
      </c>
      <c r="E99" s="336">
        <v>0</v>
      </c>
      <c r="F99" s="333">
        <f>D99*E99</f>
        <v>0</v>
      </c>
      <c r="G99" s="338">
        <f>F99*33.8%</f>
        <v>0</v>
      </c>
      <c r="H99" s="336"/>
      <c r="I99" s="333">
        <f>D99*H99</f>
        <v>0</v>
      </c>
      <c r="J99" s="338">
        <f>I99*33.8%</f>
        <v>0</v>
      </c>
      <c r="K99" s="336"/>
      <c r="L99" s="333">
        <f>D99*K99</f>
        <v>0</v>
      </c>
      <c r="M99" s="338">
        <f>L99*33.8%</f>
        <v>0</v>
      </c>
      <c r="N99" s="336"/>
      <c r="O99" s="333">
        <f>D99*N99</f>
        <v>0</v>
      </c>
      <c r="P99" s="338">
        <f>O99*33.8%</f>
        <v>0</v>
      </c>
      <c r="Q99" s="339"/>
      <c r="R99" s="333">
        <f>Q99*D99</f>
        <v>0</v>
      </c>
      <c r="S99" s="338">
        <f>R99*33.8%</f>
        <v>0</v>
      </c>
      <c r="T99" s="336"/>
      <c r="U99" s="333">
        <f>T99*D99</f>
        <v>0</v>
      </c>
      <c r="V99" s="338">
        <f>U99*33.8%</f>
        <v>0</v>
      </c>
    </row>
    <row r="100" spans="1:22" x14ac:dyDescent="0.2">
      <c r="A100" s="340"/>
      <c r="B100" s="397"/>
      <c r="C100" s="93" t="s">
        <v>80</v>
      </c>
      <c r="D100" s="391">
        <v>0</v>
      </c>
      <c r="E100" s="350">
        <v>0</v>
      </c>
      <c r="F100" s="341">
        <f t="shared" ref="F100:F105" si="52">D100*E100</f>
        <v>0</v>
      </c>
      <c r="G100" s="345">
        <f t="shared" ref="G100:G108" si="53">F100*33.8%</f>
        <v>0</v>
      </c>
      <c r="H100" s="350"/>
      <c r="I100" s="341">
        <f t="shared" ref="I100:I105" si="54">D100*H100</f>
        <v>0</v>
      </c>
      <c r="J100" s="345">
        <f t="shared" ref="J100:J108" si="55">I100*33.8%</f>
        <v>0</v>
      </c>
      <c r="K100" s="350"/>
      <c r="L100" s="341">
        <f t="shared" ref="L100:L105" si="56">D100*K100</f>
        <v>0</v>
      </c>
      <c r="M100" s="345">
        <f t="shared" ref="M100:M108" si="57">L100*33.8%</f>
        <v>0</v>
      </c>
      <c r="N100" s="350"/>
      <c r="O100" s="341">
        <f t="shared" ref="O100:O105" si="58">D100*N100</f>
        <v>0</v>
      </c>
      <c r="P100" s="345">
        <f t="shared" ref="P100:P108" si="59">O100*33.8%</f>
        <v>0</v>
      </c>
      <c r="Q100" s="351"/>
      <c r="R100" s="341">
        <f t="shared" ref="R100:R105" si="60">Q100*D100</f>
        <v>0</v>
      </c>
      <c r="S100" s="345">
        <f t="shared" ref="S100:S108" si="61">R100*33.8%</f>
        <v>0</v>
      </c>
      <c r="T100" s="350"/>
      <c r="U100" s="341">
        <f t="shared" ref="U100:U105" si="62">T100*D100</f>
        <v>0</v>
      </c>
      <c r="V100" s="345">
        <f t="shared" ref="V100:V108" si="63">U100*33.8%</f>
        <v>0</v>
      </c>
    </row>
    <row r="101" spans="1:22" x14ac:dyDescent="0.2">
      <c r="A101" s="340"/>
      <c r="B101" s="397"/>
      <c r="C101" s="93" t="s">
        <v>80</v>
      </c>
      <c r="D101" s="391">
        <v>0</v>
      </c>
      <c r="E101" s="350">
        <v>0</v>
      </c>
      <c r="F101" s="341">
        <f t="shared" si="52"/>
        <v>0</v>
      </c>
      <c r="G101" s="345">
        <f t="shared" si="53"/>
        <v>0</v>
      </c>
      <c r="H101" s="350"/>
      <c r="I101" s="341">
        <f t="shared" si="54"/>
        <v>0</v>
      </c>
      <c r="J101" s="345">
        <f t="shared" si="55"/>
        <v>0</v>
      </c>
      <c r="K101" s="350"/>
      <c r="L101" s="341">
        <f t="shared" si="56"/>
        <v>0</v>
      </c>
      <c r="M101" s="345">
        <f t="shared" si="57"/>
        <v>0</v>
      </c>
      <c r="N101" s="350"/>
      <c r="O101" s="341">
        <f t="shared" si="58"/>
        <v>0</v>
      </c>
      <c r="P101" s="345">
        <f t="shared" si="59"/>
        <v>0</v>
      </c>
      <c r="Q101" s="351"/>
      <c r="R101" s="341">
        <f t="shared" si="60"/>
        <v>0</v>
      </c>
      <c r="S101" s="345">
        <f t="shared" si="61"/>
        <v>0</v>
      </c>
      <c r="T101" s="350"/>
      <c r="U101" s="341">
        <f t="shared" si="62"/>
        <v>0</v>
      </c>
      <c r="V101" s="345">
        <f t="shared" si="63"/>
        <v>0</v>
      </c>
    </row>
    <row r="102" spans="1:22" x14ac:dyDescent="0.2">
      <c r="A102" s="340"/>
      <c r="B102" s="397"/>
      <c r="C102" s="93" t="s">
        <v>80</v>
      </c>
      <c r="D102" s="391">
        <v>0</v>
      </c>
      <c r="E102" s="350">
        <v>0</v>
      </c>
      <c r="F102" s="341">
        <f t="shared" si="52"/>
        <v>0</v>
      </c>
      <c r="G102" s="345">
        <f t="shared" si="53"/>
        <v>0</v>
      </c>
      <c r="H102" s="350"/>
      <c r="I102" s="341">
        <f t="shared" si="54"/>
        <v>0</v>
      </c>
      <c r="J102" s="345">
        <f t="shared" si="55"/>
        <v>0</v>
      </c>
      <c r="K102" s="350"/>
      <c r="L102" s="341">
        <f t="shared" si="56"/>
        <v>0</v>
      </c>
      <c r="M102" s="345">
        <f t="shared" si="57"/>
        <v>0</v>
      </c>
      <c r="N102" s="350"/>
      <c r="O102" s="341">
        <f t="shared" si="58"/>
        <v>0</v>
      </c>
      <c r="P102" s="345">
        <f t="shared" si="59"/>
        <v>0</v>
      </c>
      <c r="Q102" s="351"/>
      <c r="R102" s="341">
        <f t="shared" si="60"/>
        <v>0</v>
      </c>
      <c r="S102" s="345">
        <f t="shared" si="61"/>
        <v>0</v>
      </c>
      <c r="T102" s="350"/>
      <c r="U102" s="341">
        <f t="shared" si="62"/>
        <v>0</v>
      </c>
      <c r="V102" s="345">
        <f t="shared" si="63"/>
        <v>0</v>
      </c>
    </row>
    <row r="103" spans="1:22" x14ac:dyDescent="0.2">
      <c r="A103" s="340"/>
      <c r="B103" s="397"/>
      <c r="C103" s="93" t="s">
        <v>80</v>
      </c>
      <c r="D103" s="391">
        <v>0</v>
      </c>
      <c r="E103" s="350">
        <v>0</v>
      </c>
      <c r="F103" s="341">
        <f t="shared" si="52"/>
        <v>0</v>
      </c>
      <c r="G103" s="345">
        <f t="shared" si="53"/>
        <v>0</v>
      </c>
      <c r="H103" s="350"/>
      <c r="I103" s="341">
        <f t="shared" si="54"/>
        <v>0</v>
      </c>
      <c r="J103" s="345">
        <f t="shared" si="55"/>
        <v>0</v>
      </c>
      <c r="K103" s="350"/>
      <c r="L103" s="341">
        <f t="shared" si="56"/>
        <v>0</v>
      </c>
      <c r="M103" s="345">
        <f t="shared" si="57"/>
        <v>0</v>
      </c>
      <c r="N103" s="350"/>
      <c r="O103" s="341">
        <f t="shared" si="58"/>
        <v>0</v>
      </c>
      <c r="P103" s="345">
        <f t="shared" si="59"/>
        <v>0</v>
      </c>
      <c r="Q103" s="351"/>
      <c r="R103" s="341">
        <f t="shared" si="60"/>
        <v>0</v>
      </c>
      <c r="S103" s="345">
        <f t="shared" si="61"/>
        <v>0</v>
      </c>
      <c r="T103" s="350"/>
      <c r="U103" s="341">
        <f t="shared" si="62"/>
        <v>0</v>
      </c>
      <c r="V103" s="345">
        <f t="shared" si="63"/>
        <v>0</v>
      </c>
    </row>
    <row r="104" spans="1:22" x14ac:dyDescent="0.2">
      <c r="A104" s="340"/>
      <c r="B104" s="397"/>
      <c r="C104" s="93" t="s">
        <v>80</v>
      </c>
      <c r="D104" s="391">
        <v>0</v>
      </c>
      <c r="E104" s="350">
        <v>0</v>
      </c>
      <c r="F104" s="341">
        <f t="shared" si="52"/>
        <v>0</v>
      </c>
      <c r="G104" s="345">
        <f t="shared" si="53"/>
        <v>0</v>
      </c>
      <c r="H104" s="350"/>
      <c r="I104" s="341">
        <f t="shared" si="54"/>
        <v>0</v>
      </c>
      <c r="J104" s="345">
        <f t="shared" si="55"/>
        <v>0</v>
      </c>
      <c r="K104" s="350"/>
      <c r="L104" s="341">
        <f t="shared" si="56"/>
        <v>0</v>
      </c>
      <c r="M104" s="345">
        <f t="shared" si="57"/>
        <v>0</v>
      </c>
      <c r="N104" s="350"/>
      <c r="O104" s="341">
        <f t="shared" si="58"/>
        <v>0</v>
      </c>
      <c r="P104" s="345">
        <f t="shared" si="59"/>
        <v>0</v>
      </c>
      <c r="Q104" s="351"/>
      <c r="R104" s="341">
        <f t="shared" si="60"/>
        <v>0</v>
      </c>
      <c r="S104" s="345">
        <f t="shared" si="61"/>
        <v>0</v>
      </c>
      <c r="T104" s="350"/>
      <c r="U104" s="341">
        <f t="shared" si="62"/>
        <v>0</v>
      </c>
      <c r="V104" s="345">
        <f t="shared" si="63"/>
        <v>0</v>
      </c>
    </row>
    <row r="105" spans="1:22" x14ac:dyDescent="0.2">
      <c r="A105" s="340"/>
      <c r="B105" s="397"/>
      <c r="C105" s="93" t="s">
        <v>80</v>
      </c>
      <c r="D105" s="391">
        <v>0</v>
      </c>
      <c r="E105" s="350">
        <v>0</v>
      </c>
      <c r="F105" s="341">
        <f t="shared" si="52"/>
        <v>0</v>
      </c>
      <c r="G105" s="345">
        <f t="shared" si="53"/>
        <v>0</v>
      </c>
      <c r="H105" s="350"/>
      <c r="I105" s="341">
        <f t="shared" si="54"/>
        <v>0</v>
      </c>
      <c r="J105" s="345">
        <f t="shared" si="55"/>
        <v>0</v>
      </c>
      <c r="K105" s="350"/>
      <c r="L105" s="341">
        <f t="shared" si="56"/>
        <v>0</v>
      </c>
      <c r="M105" s="345">
        <f t="shared" si="57"/>
        <v>0</v>
      </c>
      <c r="N105" s="350"/>
      <c r="O105" s="341">
        <f t="shared" si="58"/>
        <v>0</v>
      </c>
      <c r="P105" s="345">
        <f t="shared" si="59"/>
        <v>0</v>
      </c>
      <c r="Q105" s="351"/>
      <c r="R105" s="341">
        <f t="shared" si="60"/>
        <v>0</v>
      </c>
      <c r="S105" s="345">
        <f t="shared" si="61"/>
        <v>0</v>
      </c>
      <c r="T105" s="350"/>
      <c r="U105" s="341">
        <f t="shared" si="62"/>
        <v>0</v>
      </c>
      <c r="V105" s="345">
        <f t="shared" si="63"/>
        <v>0</v>
      </c>
    </row>
    <row r="106" spans="1:22" x14ac:dyDescent="0.2">
      <c r="A106" s="347"/>
      <c r="B106" s="348"/>
      <c r="C106" s="94" t="s">
        <v>80</v>
      </c>
      <c r="D106" s="391">
        <v>0</v>
      </c>
      <c r="E106" s="350">
        <v>0</v>
      </c>
      <c r="F106" s="341">
        <f>D106*E106</f>
        <v>0</v>
      </c>
      <c r="G106" s="345">
        <f t="shared" si="53"/>
        <v>0</v>
      </c>
      <c r="H106" s="350"/>
      <c r="I106" s="341">
        <f>D106*H106</f>
        <v>0</v>
      </c>
      <c r="J106" s="345">
        <f t="shared" si="55"/>
        <v>0</v>
      </c>
      <c r="K106" s="350"/>
      <c r="L106" s="341">
        <f>D106*K106</f>
        <v>0</v>
      </c>
      <c r="M106" s="345">
        <f t="shared" si="57"/>
        <v>0</v>
      </c>
      <c r="N106" s="350"/>
      <c r="O106" s="341">
        <f>D106*N106</f>
        <v>0</v>
      </c>
      <c r="P106" s="345">
        <f t="shared" si="59"/>
        <v>0</v>
      </c>
      <c r="Q106" s="351"/>
      <c r="R106" s="341">
        <f>Q106*D106</f>
        <v>0</v>
      </c>
      <c r="S106" s="345">
        <f t="shared" si="61"/>
        <v>0</v>
      </c>
      <c r="T106" s="350"/>
      <c r="U106" s="341">
        <f>T106*D106</f>
        <v>0</v>
      </c>
      <c r="V106" s="345">
        <f t="shared" si="63"/>
        <v>0</v>
      </c>
    </row>
    <row r="107" spans="1:22" x14ac:dyDescent="0.2">
      <c r="A107" s="347"/>
      <c r="B107" s="348"/>
      <c r="C107" s="94" t="s">
        <v>80</v>
      </c>
      <c r="D107" s="391">
        <v>0</v>
      </c>
      <c r="E107" s="350"/>
      <c r="F107" s="341">
        <f>D107*E107</f>
        <v>0</v>
      </c>
      <c r="G107" s="345">
        <f t="shared" si="53"/>
        <v>0</v>
      </c>
      <c r="H107" s="350">
        <v>0</v>
      </c>
      <c r="I107" s="341">
        <f>D107*H107</f>
        <v>0</v>
      </c>
      <c r="J107" s="345">
        <f t="shared" si="55"/>
        <v>0</v>
      </c>
      <c r="K107" s="350"/>
      <c r="L107" s="341">
        <f>D107*K107</f>
        <v>0</v>
      </c>
      <c r="M107" s="345">
        <f t="shared" si="57"/>
        <v>0</v>
      </c>
      <c r="N107" s="350"/>
      <c r="O107" s="341">
        <f>D107*N107</f>
        <v>0</v>
      </c>
      <c r="P107" s="345">
        <f t="shared" si="59"/>
        <v>0</v>
      </c>
      <c r="Q107" s="351"/>
      <c r="R107" s="341">
        <f>Q107*D107</f>
        <v>0</v>
      </c>
      <c r="S107" s="345">
        <f t="shared" si="61"/>
        <v>0</v>
      </c>
      <c r="T107" s="350"/>
      <c r="U107" s="341">
        <f>T107*D107</f>
        <v>0</v>
      </c>
      <c r="V107" s="345">
        <f t="shared" si="63"/>
        <v>0</v>
      </c>
    </row>
    <row r="108" spans="1:22" ht="13.5" thickBot="1" x14ac:dyDescent="0.25">
      <c r="A108" s="364"/>
      <c r="B108" s="365"/>
      <c r="C108" s="96" t="s">
        <v>80</v>
      </c>
      <c r="D108" s="394">
        <v>0</v>
      </c>
      <c r="E108" s="367"/>
      <c r="F108" s="365">
        <f>D108*E108</f>
        <v>0</v>
      </c>
      <c r="G108" s="369">
        <f t="shared" si="53"/>
        <v>0</v>
      </c>
      <c r="H108" s="367"/>
      <c r="I108" s="365">
        <f>D108*H108</f>
        <v>0</v>
      </c>
      <c r="J108" s="369">
        <f t="shared" si="55"/>
        <v>0</v>
      </c>
      <c r="K108" s="367">
        <v>0</v>
      </c>
      <c r="L108" s="365">
        <f>D108*K108</f>
        <v>0</v>
      </c>
      <c r="M108" s="369">
        <f t="shared" si="57"/>
        <v>0</v>
      </c>
      <c r="N108" s="367"/>
      <c r="O108" s="365">
        <f>D108*N108</f>
        <v>0</v>
      </c>
      <c r="P108" s="369">
        <f t="shared" si="59"/>
        <v>0</v>
      </c>
      <c r="Q108" s="371">
        <v>0</v>
      </c>
      <c r="R108" s="365">
        <f>Q108*D108</f>
        <v>0</v>
      </c>
      <c r="S108" s="369">
        <f t="shared" si="61"/>
        <v>0</v>
      </c>
      <c r="T108" s="367">
        <v>0</v>
      </c>
      <c r="U108" s="365">
        <f>T108*D108</f>
        <v>0</v>
      </c>
      <c r="V108" s="369">
        <f t="shared" si="63"/>
        <v>0</v>
      </c>
    </row>
    <row r="109" spans="1:22" ht="13.5" thickBot="1" x14ac:dyDescent="0.25"/>
    <row r="110" spans="1:22" ht="13.5" thickBot="1" x14ac:dyDescent="0.25">
      <c r="G110" s="398">
        <f>SUM(F99:F108)+SUM(G99:G108)</f>
        <v>0</v>
      </c>
      <c r="J110" s="398">
        <f>SUM(I99:I108)+SUM(J99:J108)</f>
        <v>0</v>
      </c>
      <c r="M110" s="398">
        <f>SUM(L99:L108)+SUM(M99:M108)</f>
        <v>0</v>
      </c>
      <c r="P110" s="398">
        <f>SUM(O99:O108)+SUM(P99:P108)</f>
        <v>0</v>
      </c>
      <c r="S110" s="398">
        <f>SUM(R99:R108)+SUM(S99:S108)</f>
        <v>0</v>
      </c>
      <c r="V110" s="398">
        <f>SUM(U99:U108)+SUM(V99:V108)</f>
        <v>0</v>
      </c>
    </row>
    <row r="111" spans="1:22" x14ac:dyDescent="0.2"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</row>
    <row r="112" spans="1:22" ht="13.5" thickBot="1" x14ac:dyDescent="0.2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</row>
    <row r="113" spans="2:22" ht="13.5" thickBot="1" x14ac:dyDescent="0.25">
      <c r="B113" s="129" t="s">
        <v>160</v>
      </c>
      <c r="D113" s="543">
        <f>G110+J110+M110+P110+S110+V110+V95+S95+P95+M95+J95+G95</f>
        <v>0</v>
      </c>
      <c r="E113" s="544"/>
      <c r="F113" s="148"/>
      <c r="G113" s="129" t="s">
        <v>161</v>
      </c>
      <c r="H113" s="148"/>
      <c r="I113" s="148"/>
      <c r="J113" s="543">
        <f>SUM(G84:G93)+SUM(J84:J93)+SUM(M84:M93)+SUM(P84:P93)+SUM(S84:S93)+SUM(V84:V93)+SUM(G99:G108)+SUM(J99:J108)+SUM(M99:M108)+SUM(P99:P108)+SUM(S99:S108)+SUM(V99:V108)</f>
        <v>0</v>
      </c>
      <c r="K113" s="544"/>
      <c r="L113" s="148"/>
      <c r="M113" s="148"/>
      <c r="N113" s="148"/>
      <c r="O113" s="148"/>
      <c r="P113" s="148"/>
      <c r="Q113" s="148"/>
      <c r="R113" s="148"/>
      <c r="S113" s="543">
        <v>0</v>
      </c>
      <c r="T113" s="544"/>
      <c r="U113" s="331" t="s">
        <v>162</v>
      </c>
      <c r="V113" s="148"/>
    </row>
    <row r="114" spans="2:22" x14ac:dyDescent="0.2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331" t="s">
        <v>163</v>
      </c>
      <c r="V114" s="148"/>
    </row>
    <row r="115" spans="2:22" x14ac:dyDescent="0.2">
      <c r="B115" s="129" t="s">
        <v>66</v>
      </c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</row>
    <row r="116" spans="2:22" x14ac:dyDescent="0.2">
      <c r="B116" s="129" t="s">
        <v>67</v>
      </c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</row>
    <row r="117" spans="2:22" x14ac:dyDescent="0.2">
      <c r="B117" s="129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</row>
    <row r="118" spans="2:22" x14ac:dyDescent="0.2">
      <c r="B118" s="129" t="s">
        <v>84</v>
      </c>
      <c r="C118" s="545"/>
      <c r="D118" s="545"/>
      <c r="E118" s="545"/>
      <c r="F118" s="545"/>
      <c r="G118" s="545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45"/>
      <c r="T118" s="545"/>
      <c r="U118" s="545"/>
      <c r="V118" s="545"/>
    </row>
    <row r="119" spans="2:22" x14ac:dyDescent="0.2"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  <c r="M119" s="545"/>
      <c r="N119" s="545"/>
      <c r="O119" s="545"/>
      <c r="P119" s="545"/>
      <c r="Q119" s="545"/>
      <c r="R119" s="545"/>
      <c r="S119" s="545"/>
      <c r="T119" s="545"/>
      <c r="U119" s="545"/>
      <c r="V119" s="545"/>
    </row>
    <row r="120" spans="2:22" x14ac:dyDescent="0.2">
      <c r="C120" s="545"/>
      <c r="D120" s="545"/>
      <c r="E120" s="545"/>
      <c r="F120" s="545"/>
      <c r="G120" s="545"/>
      <c r="H120" s="545"/>
      <c r="I120" s="545"/>
      <c r="J120" s="545"/>
      <c r="K120" s="545"/>
      <c r="L120" s="545"/>
      <c r="M120" s="545"/>
      <c r="N120" s="545"/>
      <c r="O120" s="545"/>
      <c r="P120" s="545"/>
      <c r="Q120" s="545"/>
      <c r="R120" s="545"/>
      <c r="S120" s="545"/>
      <c r="T120" s="545"/>
      <c r="U120" s="545"/>
      <c r="V120" s="545"/>
    </row>
  </sheetData>
  <sheetProtection algorithmName="SHA-512" hashValue="fbaxKNtMp/gmEymlfVpNejp3VRRJf2SuYII4gtCZyZ5h709y4KY+GDDjcJXuT6DlmhTwGtpvsOX1xTjdOi+3Rg==" saltValue="VBiKaEa7X69mJEt1EnFItg==" spinCount="100000" sheet="1" objects="1" scenarios="1"/>
  <mergeCells count="50">
    <mergeCell ref="A1:I1"/>
    <mergeCell ref="A2:A3"/>
    <mergeCell ref="B2:B3"/>
    <mergeCell ref="C2:C3"/>
    <mergeCell ref="D2:D3"/>
    <mergeCell ref="E2:G2"/>
    <mergeCell ref="H2:J2"/>
    <mergeCell ref="K2:M2"/>
    <mergeCell ref="N2:P2"/>
    <mergeCell ref="Q2:S2"/>
    <mergeCell ref="T2:V2"/>
    <mergeCell ref="A37:A38"/>
    <mergeCell ref="B37:B38"/>
    <mergeCell ref="C37:C38"/>
    <mergeCell ref="D37:D38"/>
    <mergeCell ref="E37:G37"/>
    <mergeCell ref="H37:J37"/>
    <mergeCell ref="K37:M37"/>
    <mergeCell ref="N37:P37"/>
    <mergeCell ref="Q37:S37"/>
    <mergeCell ref="T37:V37"/>
    <mergeCell ref="D72:E72"/>
    <mergeCell ref="K72:L72"/>
    <mergeCell ref="S72:T72"/>
    <mergeCell ref="C77:V79"/>
    <mergeCell ref="A81:I81"/>
    <mergeCell ref="A82:A83"/>
    <mergeCell ref="B82:B83"/>
    <mergeCell ref="C82:C83"/>
    <mergeCell ref="D82:D83"/>
    <mergeCell ref="E82:G82"/>
    <mergeCell ref="H82:J82"/>
    <mergeCell ref="K82:M82"/>
    <mergeCell ref="N82:P82"/>
    <mergeCell ref="Q82:S82"/>
    <mergeCell ref="T82:V82"/>
    <mergeCell ref="A97:A98"/>
    <mergeCell ref="B97:B98"/>
    <mergeCell ref="C97:C98"/>
    <mergeCell ref="D97:D98"/>
    <mergeCell ref="E97:G97"/>
    <mergeCell ref="D113:E113"/>
    <mergeCell ref="J113:K113"/>
    <mergeCell ref="C118:V120"/>
    <mergeCell ref="S113:T113"/>
    <mergeCell ref="H97:J97"/>
    <mergeCell ref="K97:M97"/>
    <mergeCell ref="N97:P97"/>
    <mergeCell ref="Q97:S97"/>
    <mergeCell ref="T97:V97"/>
  </mergeCells>
  <dataValidations count="3">
    <dataValidation type="list" allowBlank="1" showInputMessage="1" showErrorMessage="1" sqref="J81:V81">
      <formula1>$P$70:$P$80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C94:C95 C39:C68 C4:C35">
      <formula1>$X$1:$X$2</formula1>
    </dataValidation>
  </dataValidations>
  <pageMargins left="0.25" right="0.25" top="0.75" bottom="0.75" header="0.3" footer="0.3"/>
  <pageSetup paperSize="9" scale="49" orientation="landscape" r:id="rId1"/>
  <rowBreaks count="1" manualBreakCount="1">
    <brk id="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13</xdr:col>
                    <xdr:colOff>666750</xdr:colOff>
                    <xdr:row>69</xdr:row>
                    <xdr:rowOff>47625</xdr:rowOff>
                  </from>
                  <to>
                    <xdr:col>17</xdr:col>
                    <xdr:colOff>38100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13</xdr:col>
                    <xdr:colOff>676275</xdr:colOff>
                    <xdr:row>110</xdr:row>
                    <xdr:rowOff>47625</xdr:rowOff>
                  </from>
                  <to>
                    <xdr:col>17</xdr:col>
                    <xdr:colOff>47625</xdr:colOff>
                    <xdr:row>114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'rozpis úč.dokladů'!$P$30:$P$33</xm:f>
          </x14:formula1>
          <xm:sqref>A1:I1 A81:I81</xm:sqref>
        </x14:dataValidation>
        <x14:dataValidation type="list" allowBlank="1" showInputMessage="1" showErrorMessage="1">
          <x14:formula1>
            <xm:f>'[1]rozpis úč.dokladů'!#REF!</xm:f>
          </x14:formula1>
          <xm:sqref>J1:V1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V120"/>
  <sheetViews>
    <sheetView view="pageBreakPreview" topLeftCell="A13" zoomScaleNormal="100" zoomScaleSheetLayoutView="100" workbookViewId="0">
      <selection activeCell="C77" sqref="C77:V79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2" ht="16.5" thickBot="1" x14ac:dyDescent="0.3">
      <c r="A1" s="557" t="s">
        <v>148</v>
      </c>
      <c r="B1" s="557"/>
      <c r="C1" s="557"/>
      <c r="D1" s="557"/>
      <c r="E1" s="557"/>
      <c r="F1" s="557"/>
      <c r="G1" s="557"/>
      <c r="H1" s="557"/>
      <c r="I1" s="557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ht="13.5" thickBot="1" x14ac:dyDescent="0.25">
      <c r="A2" s="551" t="s">
        <v>45</v>
      </c>
      <c r="B2" s="553" t="s">
        <v>46</v>
      </c>
      <c r="C2" s="553" t="s">
        <v>47</v>
      </c>
      <c r="D2" s="555" t="s">
        <v>48</v>
      </c>
      <c r="E2" s="546" t="s">
        <v>49</v>
      </c>
      <c r="F2" s="547"/>
      <c r="G2" s="548"/>
      <c r="H2" s="546" t="s">
        <v>52</v>
      </c>
      <c r="I2" s="547"/>
      <c r="J2" s="548"/>
      <c r="K2" s="546" t="s">
        <v>53</v>
      </c>
      <c r="L2" s="547"/>
      <c r="M2" s="548"/>
      <c r="N2" s="546" t="s">
        <v>54</v>
      </c>
      <c r="O2" s="547"/>
      <c r="P2" s="548"/>
      <c r="Q2" s="549" t="s">
        <v>55</v>
      </c>
      <c r="R2" s="547"/>
      <c r="S2" s="550"/>
      <c r="T2" s="546" t="s">
        <v>56</v>
      </c>
      <c r="U2" s="547"/>
      <c r="V2" s="548"/>
    </row>
    <row r="3" spans="1:22" ht="13.5" thickBot="1" x14ac:dyDescent="0.25">
      <c r="A3" s="552"/>
      <c r="B3" s="554"/>
      <c r="C3" s="554"/>
      <c r="D3" s="556"/>
      <c r="E3" s="85" t="s">
        <v>50</v>
      </c>
      <c r="F3" s="86" t="s">
        <v>65</v>
      </c>
      <c r="G3" s="87" t="s">
        <v>51</v>
      </c>
      <c r="H3" s="85" t="s">
        <v>50</v>
      </c>
      <c r="I3" s="86" t="s">
        <v>65</v>
      </c>
      <c r="J3" s="87" t="s">
        <v>51</v>
      </c>
      <c r="K3" s="85" t="s">
        <v>50</v>
      </c>
      <c r="L3" s="86" t="s">
        <v>65</v>
      </c>
      <c r="M3" s="87" t="s">
        <v>51</v>
      </c>
      <c r="N3" s="85" t="s">
        <v>50</v>
      </c>
      <c r="O3" s="86" t="s">
        <v>65</v>
      </c>
      <c r="P3" s="87" t="s">
        <v>51</v>
      </c>
      <c r="Q3" s="88" t="s">
        <v>50</v>
      </c>
      <c r="R3" s="86" t="s">
        <v>65</v>
      </c>
      <c r="S3" s="89" t="s">
        <v>51</v>
      </c>
      <c r="T3" s="85" t="s">
        <v>50</v>
      </c>
      <c r="U3" s="86" t="s">
        <v>65</v>
      </c>
      <c r="V3" s="87" t="s">
        <v>51</v>
      </c>
    </row>
    <row r="4" spans="1:22" x14ac:dyDescent="0.2">
      <c r="A4" s="332"/>
      <c r="B4" s="333"/>
      <c r="C4" s="334" t="s">
        <v>64</v>
      </c>
      <c r="D4" s="335">
        <v>0</v>
      </c>
      <c r="E4" s="336">
        <v>0</v>
      </c>
      <c r="F4" s="337">
        <f>D4*E4</f>
        <v>0</v>
      </c>
      <c r="G4" s="338">
        <f>IF(F4&gt;10000,(F4*33.8%),0)</f>
        <v>0</v>
      </c>
      <c r="H4" s="336"/>
      <c r="I4" s="333">
        <f>D4*H4</f>
        <v>0</v>
      </c>
      <c r="J4" s="338">
        <f>IF(I4&gt;10000,(I4*33.8%),0)</f>
        <v>0</v>
      </c>
      <c r="K4" s="336"/>
      <c r="L4" s="333">
        <f>D4*K4</f>
        <v>0</v>
      </c>
      <c r="M4" s="338">
        <f>IF(L4&gt;10000,(L4*33.8%),0)</f>
        <v>0</v>
      </c>
      <c r="N4" s="336"/>
      <c r="O4" s="333">
        <f>D4*N4</f>
        <v>0</v>
      </c>
      <c r="P4" s="338">
        <f>IF(O4&gt;10000,(O4*33.8%),0)</f>
        <v>0</v>
      </c>
      <c r="Q4" s="339"/>
      <c r="R4" s="333">
        <f>Q4*D4</f>
        <v>0</v>
      </c>
      <c r="S4" s="338">
        <f>IF(R4&gt;10000,(R4*33.8%),0)</f>
        <v>0</v>
      </c>
      <c r="T4" s="336"/>
      <c r="U4" s="333">
        <f>T4*D4</f>
        <v>0</v>
      </c>
      <c r="V4" s="338">
        <f>IF(U4&gt;10000,(U4*33.8%),0)</f>
        <v>0</v>
      </c>
    </row>
    <row r="5" spans="1:22" x14ac:dyDescent="0.2">
      <c r="A5" s="340"/>
      <c r="B5" s="341"/>
      <c r="C5" s="93" t="s">
        <v>64</v>
      </c>
      <c r="D5" s="342"/>
      <c r="E5" s="343"/>
      <c r="F5" s="344">
        <f t="shared" ref="F5:F15" si="0">D5*E5</f>
        <v>0</v>
      </c>
      <c r="G5" s="345">
        <f t="shared" ref="G5:G18" si="1">IF(F5&gt;10000,(F5*33.8%),0)</f>
        <v>0</v>
      </c>
      <c r="H5" s="343"/>
      <c r="I5" s="341">
        <f t="shared" ref="I5:I33" si="2">D5*H5</f>
        <v>0</v>
      </c>
      <c r="J5" s="345">
        <f t="shared" ref="J5:J18" si="3">IF(I5&gt;10000,(I5*33.8%),0)</f>
        <v>0</v>
      </c>
      <c r="K5" s="343"/>
      <c r="L5" s="341">
        <f t="shared" ref="L5:L33" si="4">D5*K5</f>
        <v>0</v>
      </c>
      <c r="M5" s="345">
        <f t="shared" ref="M5:M18" si="5">IF(L5&gt;10000,(L5*33.8%),0)</f>
        <v>0</v>
      </c>
      <c r="N5" s="343"/>
      <c r="O5" s="341">
        <f t="shared" ref="O5:O33" si="6">D5*N5</f>
        <v>0</v>
      </c>
      <c r="P5" s="345">
        <f t="shared" ref="P5:P18" si="7">IF(O5&gt;10000,(O5*33.8%),0)</f>
        <v>0</v>
      </c>
      <c r="Q5" s="346"/>
      <c r="R5" s="341">
        <f t="shared" ref="R5:R33" si="8">Q5*D5</f>
        <v>0</v>
      </c>
      <c r="S5" s="345">
        <f t="shared" ref="S5:S18" si="9">IF(R5&gt;10000,(R5*33.8%),0)</f>
        <v>0</v>
      </c>
      <c r="T5" s="343"/>
      <c r="U5" s="341">
        <f t="shared" ref="U5:U33" si="10">T5*D5</f>
        <v>0</v>
      </c>
      <c r="V5" s="345">
        <f t="shared" ref="V5:V18" si="11">IF(U5&gt;10000,(U5*33.8%),0)</f>
        <v>0</v>
      </c>
    </row>
    <row r="6" spans="1:22" x14ac:dyDescent="0.2">
      <c r="A6" s="340"/>
      <c r="B6" s="341"/>
      <c r="C6" s="93" t="s">
        <v>64</v>
      </c>
      <c r="D6" s="342">
        <v>0</v>
      </c>
      <c r="E6" s="343">
        <v>0</v>
      </c>
      <c r="F6" s="344">
        <f t="shared" si="0"/>
        <v>0</v>
      </c>
      <c r="G6" s="345">
        <f t="shared" si="1"/>
        <v>0</v>
      </c>
      <c r="H6" s="343">
        <v>0</v>
      </c>
      <c r="I6" s="341">
        <f t="shared" si="2"/>
        <v>0</v>
      </c>
      <c r="J6" s="345">
        <f t="shared" si="3"/>
        <v>0</v>
      </c>
      <c r="K6" s="343">
        <v>0</v>
      </c>
      <c r="L6" s="341">
        <f t="shared" si="4"/>
        <v>0</v>
      </c>
      <c r="M6" s="345">
        <f t="shared" si="5"/>
        <v>0</v>
      </c>
      <c r="N6" s="343">
        <v>0</v>
      </c>
      <c r="O6" s="341">
        <f t="shared" si="6"/>
        <v>0</v>
      </c>
      <c r="P6" s="345">
        <f t="shared" si="7"/>
        <v>0</v>
      </c>
      <c r="Q6" s="346">
        <v>0</v>
      </c>
      <c r="R6" s="341">
        <f t="shared" si="8"/>
        <v>0</v>
      </c>
      <c r="S6" s="345">
        <f t="shared" si="9"/>
        <v>0</v>
      </c>
      <c r="T6" s="343">
        <v>0</v>
      </c>
      <c r="U6" s="341">
        <f t="shared" si="10"/>
        <v>0</v>
      </c>
      <c r="V6" s="345">
        <f t="shared" si="11"/>
        <v>0</v>
      </c>
    </row>
    <row r="7" spans="1:22" x14ac:dyDescent="0.2">
      <c r="A7" s="340"/>
      <c r="B7" s="341"/>
      <c r="C7" s="93" t="s">
        <v>64</v>
      </c>
      <c r="D7" s="342">
        <v>0</v>
      </c>
      <c r="E7" s="343">
        <v>0</v>
      </c>
      <c r="F7" s="344">
        <f t="shared" si="0"/>
        <v>0</v>
      </c>
      <c r="G7" s="345">
        <f t="shared" si="1"/>
        <v>0</v>
      </c>
      <c r="H7" s="343"/>
      <c r="I7" s="341">
        <f t="shared" si="2"/>
        <v>0</v>
      </c>
      <c r="J7" s="345">
        <f t="shared" si="3"/>
        <v>0</v>
      </c>
      <c r="K7" s="343"/>
      <c r="L7" s="341">
        <f t="shared" si="4"/>
        <v>0</v>
      </c>
      <c r="M7" s="345">
        <f t="shared" si="5"/>
        <v>0</v>
      </c>
      <c r="N7" s="343"/>
      <c r="O7" s="341">
        <f t="shared" si="6"/>
        <v>0</v>
      </c>
      <c r="P7" s="345">
        <f t="shared" si="7"/>
        <v>0</v>
      </c>
      <c r="Q7" s="346"/>
      <c r="R7" s="341">
        <f t="shared" si="8"/>
        <v>0</v>
      </c>
      <c r="S7" s="345">
        <f t="shared" si="9"/>
        <v>0</v>
      </c>
      <c r="T7" s="343"/>
      <c r="U7" s="341">
        <f t="shared" si="10"/>
        <v>0</v>
      </c>
      <c r="V7" s="345">
        <f t="shared" si="11"/>
        <v>0</v>
      </c>
    </row>
    <row r="8" spans="1:22" x14ac:dyDescent="0.2">
      <c r="A8" s="340"/>
      <c r="B8" s="341"/>
      <c r="C8" s="93" t="s">
        <v>64</v>
      </c>
      <c r="D8" s="342"/>
      <c r="E8" s="343"/>
      <c r="F8" s="344">
        <f t="shared" si="0"/>
        <v>0</v>
      </c>
      <c r="G8" s="345">
        <f t="shared" si="1"/>
        <v>0</v>
      </c>
      <c r="H8" s="343"/>
      <c r="I8" s="341">
        <f t="shared" si="2"/>
        <v>0</v>
      </c>
      <c r="J8" s="345">
        <f t="shared" si="3"/>
        <v>0</v>
      </c>
      <c r="K8" s="343"/>
      <c r="L8" s="341">
        <f t="shared" si="4"/>
        <v>0</v>
      </c>
      <c r="M8" s="345">
        <f t="shared" si="5"/>
        <v>0</v>
      </c>
      <c r="N8" s="343"/>
      <c r="O8" s="341">
        <f t="shared" si="6"/>
        <v>0</v>
      </c>
      <c r="P8" s="345">
        <f t="shared" si="7"/>
        <v>0</v>
      </c>
      <c r="Q8" s="346"/>
      <c r="R8" s="341">
        <f t="shared" si="8"/>
        <v>0</v>
      </c>
      <c r="S8" s="345">
        <f t="shared" si="9"/>
        <v>0</v>
      </c>
      <c r="T8" s="343"/>
      <c r="U8" s="341">
        <f t="shared" si="10"/>
        <v>0</v>
      </c>
      <c r="V8" s="345">
        <f t="shared" si="11"/>
        <v>0</v>
      </c>
    </row>
    <row r="9" spans="1:22" x14ac:dyDescent="0.2">
      <c r="A9" s="340"/>
      <c r="B9" s="341"/>
      <c r="C9" s="93" t="s">
        <v>64</v>
      </c>
      <c r="D9" s="342"/>
      <c r="E9" s="343"/>
      <c r="F9" s="344">
        <f t="shared" si="0"/>
        <v>0</v>
      </c>
      <c r="G9" s="345">
        <f t="shared" si="1"/>
        <v>0</v>
      </c>
      <c r="H9" s="343"/>
      <c r="I9" s="341">
        <f t="shared" si="2"/>
        <v>0</v>
      </c>
      <c r="J9" s="345">
        <f t="shared" si="3"/>
        <v>0</v>
      </c>
      <c r="K9" s="343"/>
      <c r="L9" s="341">
        <f t="shared" si="4"/>
        <v>0</v>
      </c>
      <c r="M9" s="345">
        <f t="shared" si="5"/>
        <v>0</v>
      </c>
      <c r="N9" s="343"/>
      <c r="O9" s="341">
        <f t="shared" si="6"/>
        <v>0</v>
      </c>
      <c r="P9" s="345">
        <f t="shared" si="7"/>
        <v>0</v>
      </c>
      <c r="Q9" s="346"/>
      <c r="R9" s="341">
        <f t="shared" si="8"/>
        <v>0</v>
      </c>
      <c r="S9" s="345">
        <f t="shared" si="9"/>
        <v>0</v>
      </c>
      <c r="T9" s="343"/>
      <c r="U9" s="341">
        <f t="shared" si="10"/>
        <v>0</v>
      </c>
      <c r="V9" s="345">
        <f t="shared" si="11"/>
        <v>0</v>
      </c>
    </row>
    <row r="10" spans="1:22" x14ac:dyDescent="0.2">
      <c r="A10" s="340"/>
      <c r="B10" s="341"/>
      <c r="C10" s="93" t="s">
        <v>64</v>
      </c>
      <c r="D10" s="342"/>
      <c r="E10" s="343"/>
      <c r="F10" s="344">
        <f t="shared" si="0"/>
        <v>0</v>
      </c>
      <c r="G10" s="345">
        <f t="shared" si="1"/>
        <v>0</v>
      </c>
      <c r="H10" s="343"/>
      <c r="I10" s="341">
        <f t="shared" si="2"/>
        <v>0</v>
      </c>
      <c r="J10" s="345">
        <f t="shared" si="3"/>
        <v>0</v>
      </c>
      <c r="K10" s="343"/>
      <c r="L10" s="341">
        <f t="shared" si="4"/>
        <v>0</v>
      </c>
      <c r="M10" s="345">
        <f t="shared" si="5"/>
        <v>0</v>
      </c>
      <c r="N10" s="343"/>
      <c r="O10" s="341">
        <f t="shared" si="6"/>
        <v>0</v>
      </c>
      <c r="P10" s="345">
        <f t="shared" si="7"/>
        <v>0</v>
      </c>
      <c r="Q10" s="346"/>
      <c r="R10" s="341">
        <f t="shared" si="8"/>
        <v>0</v>
      </c>
      <c r="S10" s="345">
        <f t="shared" si="9"/>
        <v>0</v>
      </c>
      <c r="T10" s="343"/>
      <c r="U10" s="341">
        <f t="shared" si="10"/>
        <v>0</v>
      </c>
      <c r="V10" s="345">
        <f t="shared" si="11"/>
        <v>0</v>
      </c>
    </row>
    <row r="11" spans="1:22" x14ac:dyDescent="0.2">
      <c r="A11" s="340"/>
      <c r="B11" s="341"/>
      <c r="C11" s="93" t="s">
        <v>64</v>
      </c>
      <c r="D11" s="342"/>
      <c r="E11" s="343"/>
      <c r="F11" s="344">
        <f t="shared" si="0"/>
        <v>0</v>
      </c>
      <c r="G11" s="345">
        <f t="shared" si="1"/>
        <v>0</v>
      </c>
      <c r="H11" s="343"/>
      <c r="I11" s="341">
        <f t="shared" si="2"/>
        <v>0</v>
      </c>
      <c r="J11" s="345">
        <f t="shared" si="3"/>
        <v>0</v>
      </c>
      <c r="K11" s="343"/>
      <c r="L11" s="341">
        <f t="shared" si="4"/>
        <v>0</v>
      </c>
      <c r="M11" s="345">
        <f t="shared" si="5"/>
        <v>0</v>
      </c>
      <c r="N11" s="343"/>
      <c r="O11" s="341">
        <f t="shared" si="6"/>
        <v>0</v>
      </c>
      <c r="P11" s="345">
        <f t="shared" si="7"/>
        <v>0</v>
      </c>
      <c r="Q11" s="346"/>
      <c r="R11" s="341">
        <f t="shared" si="8"/>
        <v>0</v>
      </c>
      <c r="S11" s="345">
        <f t="shared" si="9"/>
        <v>0</v>
      </c>
      <c r="T11" s="343"/>
      <c r="U11" s="341">
        <f t="shared" si="10"/>
        <v>0</v>
      </c>
      <c r="V11" s="345">
        <f t="shared" si="11"/>
        <v>0</v>
      </c>
    </row>
    <row r="12" spans="1:22" x14ac:dyDescent="0.2">
      <c r="A12" s="340"/>
      <c r="B12" s="341"/>
      <c r="C12" s="93" t="s">
        <v>64</v>
      </c>
      <c r="D12" s="342"/>
      <c r="E12" s="343"/>
      <c r="F12" s="344">
        <f t="shared" si="0"/>
        <v>0</v>
      </c>
      <c r="G12" s="345">
        <f t="shared" si="1"/>
        <v>0</v>
      </c>
      <c r="H12" s="343"/>
      <c r="I12" s="341">
        <f t="shared" si="2"/>
        <v>0</v>
      </c>
      <c r="J12" s="345">
        <f t="shared" si="3"/>
        <v>0</v>
      </c>
      <c r="K12" s="343"/>
      <c r="L12" s="341">
        <f t="shared" si="4"/>
        <v>0</v>
      </c>
      <c r="M12" s="345">
        <f t="shared" si="5"/>
        <v>0</v>
      </c>
      <c r="N12" s="343"/>
      <c r="O12" s="341">
        <f t="shared" si="6"/>
        <v>0</v>
      </c>
      <c r="P12" s="345">
        <f t="shared" si="7"/>
        <v>0</v>
      </c>
      <c r="Q12" s="346"/>
      <c r="R12" s="341">
        <f t="shared" si="8"/>
        <v>0</v>
      </c>
      <c r="S12" s="345">
        <f t="shared" si="9"/>
        <v>0</v>
      </c>
      <c r="T12" s="343"/>
      <c r="U12" s="341">
        <f t="shared" si="10"/>
        <v>0</v>
      </c>
      <c r="V12" s="345">
        <f t="shared" si="11"/>
        <v>0</v>
      </c>
    </row>
    <row r="13" spans="1:22" x14ac:dyDescent="0.2">
      <c r="A13" s="340"/>
      <c r="B13" s="341"/>
      <c r="C13" s="93" t="s">
        <v>64</v>
      </c>
      <c r="D13" s="342"/>
      <c r="E13" s="343"/>
      <c r="F13" s="344">
        <f t="shared" si="0"/>
        <v>0</v>
      </c>
      <c r="G13" s="345">
        <f t="shared" si="1"/>
        <v>0</v>
      </c>
      <c r="H13" s="343"/>
      <c r="I13" s="341">
        <f t="shared" si="2"/>
        <v>0</v>
      </c>
      <c r="J13" s="345">
        <f t="shared" si="3"/>
        <v>0</v>
      </c>
      <c r="K13" s="343"/>
      <c r="L13" s="341">
        <f t="shared" si="4"/>
        <v>0</v>
      </c>
      <c r="M13" s="345">
        <f t="shared" si="5"/>
        <v>0</v>
      </c>
      <c r="N13" s="343"/>
      <c r="O13" s="341">
        <f t="shared" si="6"/>
        <v>0</v>
      </c>
      <c r="P13" s="345">
        <f t="shared" si="7"/>
        <v>0</v>
      </c>
      <c r="Q13" s="346"/>
      <c r="R13" s="341">
        <f t="shared" si="8"/>
        <v>0</v>
      </c>
      <c r="S13" s="345">
        <f t="shared" si="9"/>
        <v>0</v>
      </c>
      <c r="T13" s="343"/>
      <c r="U13" s="341">
        <f t="shared" si="10"/>
        <v>0</v>
      </c>
      <c r="V13" s="345">
        <f t="shared" si="11"/>
        <v>0</v>
      </c>
    </row>
    <row r="14" spans="1:22" x14ac:dyDescent="0.2">
      <c r="A14" s="340"/>
      <c r="B14" s="341"/>
      <c r="C14" s="93" t="s">
        <v>64</v>
      </c>
      <c r="D14" s="342"/>
      <c r="E14" s="343"/>
      <c r="F14" s="344">
        <f t="shared" si="0"/>
        <v>0</v>
      </c>
      <c r="G14" s="345">
        <f t="shared" si="1"/>
        <v>0</v>
      </c>
      <c r="H14" s="343"/>
      <c r="I14" s="341">
        <f t="shared" si="2"/>
        <v>0</v>
      </c>
      <c r="J14" s="345">
        <f t="shared" si="3"/>
        <v>0</v>
      </c>
      <c r="K14" s="343"/>
      <c r="L14" s="341">
        <f t="shared" si="4"/>
        <v>0</v>
      </c>
      <c r="M14" s="345">
        <f t="shared" si="5"/>
        <v>0</v>
      </c>
      <c r="N14" s="343"/>
      <c r="O14" s="341">
        <f t="shared" si="6"/>
        <v>0</v>
      </c>
      <c r="P14" s="345">
        <f t="shared" si="7"/>
        <v>0</v>
      </c>
      <c r="Q14" s="346"/>
      <c r="R14" s="341">
        <f t="shared" si="8"/>
        <v>0</v>
      </c>
      <c r="S14" s="345">
        <f t="shared" si="9"/>
        <v>0</v>
      </c>
      <c r="T14" s="343"/>
      <c r="U14" s="341">
        <f t="shared" si="10"/>
        <v>0</v>
      </c>
      <c r="V14" s="345">
        <f t="shared" si="11"/>
        <v>0</v>
      </c>
    </row>
    <row r="15" spans="1:22" x14ac:dyDescent="0.2">
      <c r="A15" s="340"/>
      <c r="B15" s="341"/>
      <c r="C15" s="93" t="s">
        <v>64</v>
      </c>
      <c r="D15" s="342"/>
      <c r="E15" s="343"/>
      <c r="F15" s="344">
        <f t="shared" si="0"/>
        <v>0</v>
      </c>
      <c r="G15" s="345">
        <f t="shared" si="1"/>
        <v>0</v>
      </c>
      <c r="H15" s="343"/>
      <c r="I15" s="341">
        <f t="shared" si="2"/>
        <v>0</v>
      </c>
      <c r="J15" s="345">
        <f t="shared" si="3"/>
        <v>0</v>
      </c>
      <c r="K15" s="343"/>
      <c r="L15" s="341">
        <f t="shared" si="4"/>
        <v>0</v>
      </c>
      <c r="M15" s="345">
        <f t="shared" si="5"/>
        <v>0</v>
      </c>
      <c r="N15" s="343"/>
      <c r="O15" s="341">
        <f t="shared" si="6"/>
        <v>0</v>
      </c>
      <c r="P15" s="345">
        <f t="shared" si="7"/>
        <v>0</v>
      </c>
      <c r="Q15" s="346"/>
      <c r="R15" s="341">
        <f t="shared" si="8"/>
        <v>0</v>
      </c>
      <c r="S15" s="345">
        <f t="shared" si="9"/>
        <v>0</v>
      </c>
      <c r="T15" s="343"/>
      <c r="U15" s="341">
        <f t="shared" si="10"/>
        <v>0</v>
      </c>
      <c r="V15" s="345">
        <f t="shared" si="11"/>
        <v>0</v>
      </c>
    </row>
    <row r="16" spans="1:22" x14ac:dyDescent="0.2">
      <c r="A16" s="347"/>
      <c r="B16" s="348"/>
      <c r="C16" s="94" t="s">
        <v>64</v>
      </c>
      <c r="D16" s="349"/>
      <c r="E16" s="350"/>
      <c r="F16" s="344">
        <f>D16*E16</f>
        <v>0</v>
      </c>
      <c r="G16" s="345">
        <f t="shared" si="1"/>
        <v>0</v>
      </c>
      <c r="H16" s="350"/>
      <c r="I16" s="341">
        <f t="shared" si="2"/>
        <v>0</v>
      </c>
      <c r="J16" s="345">
        <f t="shared" si="3"/>
        <v>0</v>
      </c>
      <c r="K16" s="350"/>
      <c r="L16" s="341">
        <f t="shared" si="4"/>
        <v>0</v>
      </c>
      <c r="M16" s="345">
        <f t="shared" si="5"/>
        <v>0</v>
      </c>
      <c r="N16" s="350"/>
      <c r="O16" s="341">
        <f t="shared" si="6"/>
        <v>0</v>
      </c>
      <c r="P16" s="345">
        <f t="shared" si="7"/>
        <v>0</v>
      </c>
      <c r="Q16" s="351"/>
      <c r="R16" s="341">
        <f t="shared" si="8"/>
        <v>0</v>
      </c>
      <c r="S16" s="345">
        <f t="shared" si="9"/>
        <v>0</v>
      </c>
      <c r="T16" s="350"/>
      <c r="U16" s="341">
        <f t="shared" si="10"/>
        <v>0</v>
      </c>
      <c r="V16" s="345">
        <f t="shared" si="11"/>
        <v>0</v>
      </c>
    </row>
    <row r="17" spans="1:22" x14ac:dyDescent="0.2">
      <c r="A17" s="347"/>
      <c r="B17" s="348"/>
      <c r="C17" s="94" t="s">
        <v>64</v>
      </c>
      <c r="D17" s="349"/>
      <c r="E17" s="350"/>
      <c r="F17" s="344">
        <f t="shared" ref="F17:F33" si="12">D17*E17</f>
        <v>0</v>
      </c>
      <c r="G17" s="345">
        <f t="shared" si="1"/>
        <v>0</v>
      </c>
      <c r="H17" s="350"/>
      <c r="I17" s="341">
        <f t="shared" si="2"/>
        <v>0</v>
      </c>
      <c r="J17" s="345">
        <f t="shared" si="3"/>
        <v>0</v>
      </c>
      <c r="K17" s="350"/>
      <c r="L17" s="341">
        <f t="shared" si="4"/>
        <v>0</v>
      </c>
      <c r="M17" s="345">
        <f t="shared" si="5"/>
        <v>0</v>
      </c>
      <c r="N17" s="350"/>
      <c r="O17" s="341">
        <f t="shared" si="6"/>
        <v>0</v>
      </c>
      <c r="P17" s="345">
        <f t="shared" si="7"/>
        <v>0</v>
      </c>
      <c r="Q17" s="351"/>
      <c r="R17" s="341">
        <f t="shared" si="8"/>
        <v>0</v>
      </c>
      <c r="S17" s="345">
        <f t="shared" si="9"/>
        <v>0</v>
      </c>
      <c r="T17" s="350"/>
      <c r="U17" s="341">
        <f t="shared" si="10"/>
        <v>0</v>
      </c>
      <c r="V17" s="345">
        <f t="shared" si="11"/>
        <v>0</v>
      </c>
    </row>
    <row r="18" spans="1:22" ht="13.5" thickBot="1" x14ac:dyDescent="0.25">
      <c r="A18" s="352"/>
      <c r="B18" s="353"/>
      <c r="C18" s="97" t="s">
        <v>64</v>
      </c>
      <c r="D18" s="354"/>
      <c r="E18" s="355"/>
      <c r="F18" s="356">
        <f t="shared" si="12"/>
        <v>0</v>
      </c>
      <c r="G18" s="357">
        <f t="shared" si="1"/>
        <v>0</v>
      </c>
      <c r="H18" s="355"/>
      <c r="I18" s="353">
        <f t="shared" si="2"/>
        <v>0</v>
      </c>
      <c r="J18" s="357">
        <f t="shared" si="3"/>
        <v>0</v>
      </c>
      <c r="K18" s="355"/>
      <c r="L18" s="353">
        <f t="shared" si="4"/>
        <v>0</v>
      </c>
      <c r="M18" s="357">
        <f t="shared" si="5"/>
        <v>0</v>
      </c>
      <c r="N18" s="355"/>
      <c r="O18" s="353">
        <f t="shared" si="6"/>
        <v>0</v>
      </c>
      <c r="P18" s="357">
        <f t="shared" si="7"/>
        <v>0</v>
      </c>
      <c r="Q18" s="358"/>
      <c r="R18" s="353">
        <f t="shared" si="8"/>
        <v>0</v>
      </c>
      <c r="S18" s="357">
        <f t="shared" si="9"/>
        <v>0</v>
      </c>
      <c r="T18" s="355"/>
      <c r="U18" s="353">
        <f t="shared" si="10"/>
        <v>0</v>
      </c>
      <c r="V18" s="357">
        <f t="shared" si="11"/>
        <v>0</v>
      </c>
    </row>
    <row r="19" spans="1:22" ht="13.5" thickTop="1" x14ac:dyDescent="0.2">
      <c r="A19" s="340"/>
      <c r="B19" s="341"/>
      <c r="C19" s="93" t="s">
        <v>63</v>
      </c>
      <c r="D19" s="342"/>
      <c r="E19" s="343"/>
      <c r="F19" s="344">
        <f t="shared" si="12"/>
        <v>0</v>
      </c>
      <c r="G19" s="345">
        <f>IF(F19&gt;3000,(F19*33.8%),0)</f>
        <v>0</v>
      </c>
      <c r="H19" s="343"/>
      <c r="I19" s="341">
        <f t="shared" si="2"/>
        <v>0</v>
      </c>
      <c r="J19" s="345">
        <f>IF(I19&gt;3000,(I19*33.8%),0)</f>
        <v>0</v>
      </c>
      <c r="K19" s="343"/>
      <c r="L19" s="341">
        <f t="shared" si="4"/>
        <v>0</v>
      </c>
      <c r="M19" s="345">
        <f>IF(L19&gt;3000,(L19*33.8%),0)</f>
        <v>0</v>
      </c>
      <c r="N19" s="343"/>
      <c r="O19" s="341">
        <f t="shared" si="6"/>
        <v>0</v>
      </c>
      <c r="P19" s="345">
        <f>IF(O19&gt;3000,(O19*33.8%),0)</f>
        <v>0</v>
      </c>
      <c r="Q19" s="346"/>
      <c r="R19" s="341">
        <f t="shared" si="8"/>
        <v>0</v>
      </c>
      <c r="S19" s="345">
        <f>IF(R19&gt;3000,(R19*33.8%),0)</f>
        <v>0</v>
      </c>
      <c r="T19" s="343"/>
      <c r="U19" s="341">
        <f t="shared" si="10"/>
        <v>0</v>
      </c>
      <c r="V19" s="345">
        <f>IF(U19&gt;3000,(U19*33.8%),0)</f>
        <v>0</v>
      </c>
    </row>
    <row r="20" spans="1:22" x14ac:dyDescent="0.2">
      <c r="A20" s="340"/>
      <c r="B20" s="341"/>
      <c r="C20" s="93" t="s">
        <v>63</v>
      </c>
      <c r="D20" s="342"/>
      <c r="E20" s="343"/>
      <c r="F20" s="344">
        <f t="shared" si="12"/>
        <v>0</v>
      </c>
      <c r="G20" s="345">
        <f t="shared" ref="G20:G33" si="13">IF(F20&gt;3000,(F20*33.8%),0)</f>
        <v>0</v>
      </c>
      <c r="H20" s="343"/>
      <c r="I20" s="341">
        <f t="shared" si="2"/>
        <v>0</v>
      </c>
      <c r="J20" s="345">
        <f t="shared" ref="J20:J33" si="14">IF(I20&gt;3000,(I20*33.8%),0)</f>
        <v>0</v>
      </c>
      <c r="K20" s="343"/>
      <c r="L20" s="341">
        <f t="shared" si="4"/>
        <v>0</v>
      </c>
      <c r="M20" s="345">
        <f t="shared" ref="M20:M33" si="15">IF(L20&gt;3000,(L20*33.8%),0)</f>
        <v>0</v>
      </c>
      <c r="N20" s="343"/>
      <c r="O20" s="341">
        <f t="shared" si="6"/>
        <v>0</v>
      </c>
      <c r="P20" s="345">
        <f t="shared" ref="P20:P33" si="16">IF(O20&gt;3000,(O20*33.8%),0)</f>
        <v>0</v>
      </c>
      <c r="Q20" s="346"/>
      <c r="R20" s="341">
        <f t="shared" si="8"/>
        <v>0</v>
      </c>
      <c r="S20" s="345">
        <f t="shared" ref="S20:S33" si="17">IF(R20&gt;3000,(R20*33.8%),0)</f>
        <v>0</v>
      </c>
      <c r="T20" s="343"/>
      <c r="U20" s="341">
        <f t="shared" si="10"/>
        <v>0</v>
      </c>
      <c r="V20" s="345">
        <f t="shared" ref="V20:V30" si="18">IF(U20&gt;2499,(U20*34%),0)</f>
        <v>0</v>
      </c>
    </row>
    <row r="21" spans="1:22" x14ac:dyDescent="0.2">
      <c r="A21" s="340"/>
      <c r="B21" s="341"/>
      <c r="C21" s="93" t="s">
        <v>63</v>
      </c>
      <c r="D21" s="342"/>
      <c r="E21" s="343"/>
      <c r="F21" s="344">
        <f t="shared" si="12"/>
        <v>0</v>
      </c>
      <c r="G21" s="345">
        <f t="shared" si="13"/>
        <v>0</v>
      </c>
      <c r="H21" s="343"/>
      <c r="I21" s="341">
        <f t="shared" si="2"/>
        <v>0</v>
      </c>
      <c r="J21" s="345">
        <f t="shared" si="14"/>
        <v>0</v>
      </c>
      <c r="K21" s="343"/>
      <c r="L21" s="341">
        <f t="shared" si="4"/>
        <v>0</v>
      </c>
      <c r="M21" s="345">
        <f t="shared" si="15"/>
        <v>0</v>
      </c>
      <c r="N21" s="343"/>
      <c r="O21" s="341">
        <f t="shared" si="6"/>
        <v>0</v>
      </c>
      <c r="P21" s="345">
        <f t="shared" si="16"/>
        <v>0</v>
      </c>
      <c r="Q21" s="346"/>
      <c r="R21" s="341">
        <f t="shared" si="8"/>
        <v>0</v>
      </c>
      <c r="S21" s="345">
        <f t="shared" si="17"/>
        <v>0</v>
      </c>
      <c r="T21" s="343"/>
      <c r="U21" s="341">
        <f t="shared" si="10"/>
        <v>0</v>
      </c>
      <c r="V21" s="345">
        <f t="shared" si="18"/>
        <v>0</v>
      </c>
    </row>
    <row r="22" spans="1:22" x14ac:dyDescent="0.2">
      <c r="A22" s="340"/>
      <c r="B22" s="341"/>
      <c r="C22" s="93" t="s">
        <v>63</v>
      </c>
      <c r="D22" s="342"/>
      <c r="E22" s="343"/>
      <c r="F22" s="344">
        <f t="shared" si="12"/>
        <v>0</v>
      </c>
      <c r="G22" s="345">
        <f t="shared" si="13"/>
        <v>0</v>
      </c>
      <c r="H22" s="343"/>
      <c r="I22" s="341">
        <f t="shared" si="2"/>
        <v>0</v>
      </c>
      <c r="J22" s="345">
        <f t="shared" si="14"/>
        <v>0</v>
      </c>
      <c r="K22" s="343"/>
      <c r="L22" s="341">
        <f t="shared" si="4"/>
        <v>0</v>
      </c>
      <c r="M22" s="345">
        <f t="shared" si="15"/>
        <v>0</v>
      </c>
      <c r="N22" s="343"/>
      <c r="O22" s="341">
        <f t="shared" si="6"/>
        <v>0</v>
      </c>
      <c r="P22" s="345">
        <f t="shared" si="16"/>
        <v>0</v>
      </c>
      <c r="Q22" s="346"/>
      <c r="R22" s="341">
        <f t="shared" si="8"/>
        <v>0</v>
      </c>
      <c r="S22" s="345">
        <f t="shared" si="17"/>
        <v>0</v>
      </c>
      <c r="T22" s="343"/>
      <c r="U22" s="341">
        <f t="shared" si="10"/>
        <v>0</v>
      </c>
      <c r="V22" s="345">
        <f t="shared" si="18"/>
        <v>0</v>
      </c>
    </row>
    <row r="23" spans="1:22" x14ac:dyDescent="0.2">
      <c r="A23" s="340"/>
      <c r="B23" s="341"/>
      <c r="C23" s="93" t="s">
        <v>63</v>
      </c>
      <c r="D23" s="342"/>
      <c r="E23" s="343"/>
      <c r="F23" s="344">
        <f t="shared" si="12"/>
        <v>0</v>
      </c>
      <c r="G23" s="345">
        <f t="shared" si="13"/>
        <v>0</v>
      </c>
      <c r="H23" s="343"/>
      <c r="I23" s="341">
        <f t="shared" si="2"/>
        <v>0</v>
      </c>
      <c r="J23" s="345">
        <f t="shared" si="14"/>
        <v>0</v>
      </c>
      <c r="K23" s="343"/>
      <c r="L23" s="341">
        <f t="shared" si="4"/>
        <v>0</v>
      </c>
      <c r="M23" s="345">
        <f t="shared" si="15"/>
        <v>0</v>
      </c>
      <c r="N23" s="343"/>
      <c r="O23" s="341">
        <f t="shared" si="6"/>
        <v>0</v>
      </c>
      <c r="P23" s="345">
        <f t="shared" si="16"/>
        <v>0</v>
      </c>
      <c r="Q23" s="346"/>
      <c r="R23" s="341">
        <f t="shared" si="8"/>
        <v>0</v>
      </c>
      <c r="S23" s="345">
        <f t="shared" si="17"/>
        <v>0</v>
      </c>
      <c r="T23" s="343"/>
      <c r="U23" s="341">
        <f t="shared" si="10"/>
        <v>0</v>
      </c>
      <c r="V23" s="345">
        <f t="shared" si="18"/>
        <v>0</v>
      </c>
    </row>
    <row r="24" spans="1:22" x14ac:dyDescent="0.2">
      <c r="A24" s="340"/>
      <c r="B24" s="341"/>
      <c r="C24" s="93" t="s">
        <v>63</v>
      </c>
      <c r="D24" s="342"/>
      <c r="E24" s="343"/>
      <c r="F24" s="344">
        <f t="shared" si="12"/>
        <v>0</v>
      </c>
      <c r="G24" s="345">
        <f t="shared" si="13"/>
        <v>0</v>
      </c>
      <c r="H24" s="343"/>
      <c r="I24" s="341">
        <f t="shared" si="2"/>
        <v>0</v>
      </c>
      <c r="J24" s="345">
        <f t="shared" si="14"/>
        <v>0</v>
      </c>
      <c r="K24" s="343"/>
      <c r="L24" s="341">
        <f t="shared" si="4"/>
        <v>0</v>
      </c>
      <c r="M24" s="345">
        <f t="shared" si="15"/>
        <v>0</v>
      </c>
      <c r="N24" s="343"/>
      <c r="O24" s="341">
        <f t="shared" si="6"/>
        <v>0</v>
      </c>
      <c r="P24" s="345">
        <f t="shared" si="16"/>
        <v>0</v>
      </c>
      <c r="Q24" s="346"/>
      <c r="R24" s="341">
        <f t="shared" si="8"/>
        <v>0</v>
      </c>
      <c r="S24" s="345">
        <f t="shared" si="17"/>
        <v>0</v>
      </c>
      <c r="T24" s="343"/>
      <c r="U24" s="341">
        <f t="shared" si="10"/>
        <v>0</v>
      </c>
      <c r="V24" s="345">
        <f t="shared" si="18"/>
        <v>0</v>
      </c>
    </row>
    <row r="25" spans="1:22" x14ac:dyDescent="0.2">
      <c r="A25" s="340"/>
      <c r="B25" s="341"/>
      <c r="C25" s="93" t="s">
        <v>63</v>
      </c>
      <c r="D25" s="342"/>
      <c r="E25" s="343"/>
      <c r="F25" s="344">
        <f t="shared" si="12"/>
        <v>0</v>
      </c>
      <c r="G25" s="345">
        <f t="shared" si="13"/>
        <v>0</v>
      </c>
      <c r="H25" s="343"/>
      <c r="I25" s="341">
        <f t="shared" si="2"/>
        <v>0</v>
      </c>
      <c r="J25" s="345">
        <f t="shared" si="14"/>
        <v>0</v>
      </c>
      <c r="K25" s="343"/>
      <c r="L25" s="341">
        <f t="shared" si="4"/>
        <v>0</v>
      </c>
      <c r="M25" s="345">
        <f t="shared" si="15"/>
        <v>0</v>
      </c>
      <c r="N25" s="343"/>
      <c r="O25" s="341">
        <f t="shared" si="6"/>
        <v>0</v>
      </c>
      <c r="P25" s="345">
        <f t="shared" si="16"/>
        <v>0</v>
      </c>
      <c r="Q25" s="346"/>
      <c r="R25" s="341">
        <f t="shared" si="8"/>
        <v>0</v>
      </c>
      <c r="S25" s="345">
        <f t="shared" si="17"/>
        <v>0</v>
      </c>
      <c r="T25" s="343"/>
      <c r="U25" s="341">
        <f t="shared" si="10"/>
        <v>0</v>
      </c>
      <c r="V25" s="345">
        <f t="shared" si="18"/>
        <v>0</v>
      </c>
    </row>
    <row r="26" spans="1:22" x14ac:dyDescent="0.2">
      <c r="A26" s="340"/>
      <c r="B26" s="341"/>
      <c r="C26" s="93" t="s">
        <v>63</v>
      </c>
      <c r="D26" s="342"/>
      <c r="E26" s="343"/>
      <c r="F26" s="344">
        <f t="shared" si="12"/>
        <v>0</v>
      </c>
      <c r="G26" s="345">
        <f t="shared" si="13"/>
        <v>0</v>
      </c>
      <c r="H26" s="343"/>
      <c r="I26" s="341">
        <f t="shared" si="2"/>
        <v>0</v>
      </c>
      <c r="J26" s="345">
        <f t="shared" si="14"/>
        <v>0</v>
      </c>
      <c r="K26" s="343"/>
      <c r="L26" s="341">
        <f t="shared" si="4"/>
        <v>0</v>
      </c>
      <c r="M26" s="345">
        <f t="shared" si="15"/>
        <v>0</v>
      </c>
      <c r="N26" s="343"/>
      <c r="O26" s="341">
        <f t="shared" si="6"/>
        <v>0</v>
      </c>
      <c r="P26" s="345">
        <f t="shared" si="16"/>
        <v>0</v>
      </c>
      <c r="Q26" s="346"/>
      <c r="R26" s="341">
        <f t="shared" si="8"/>
        <v>0</v>
      </c>
      <c r="S26" s="345">
        <f t="shared" si="17"/>
        <v>0</v>
      </c>
      <c r="T26" s="343"/>
      <c r="U26" s="341">
        <f t="shared" si="10"/>
        <v>0</v>
      </c>
      <c r="V26" s="345">
        <f t="shared" si="18"/>
        <v>0</v>
      </c>
    </row>
    <row r="27" spans="1:22" x14ac:dyDescent="0.2">
      <c r="A27" s="340"/>
      <c r="B27" s="341"/>
      <c r="C27" s="93" t="s">
        <v>63</v>
      </c>
      <c r="D27" s="342"/>
      <c r="E27" s="343"/>
      <c r="F27" s="344">
        <f t="shared" si="12"/>
        <v>0</v>
      </c>
      <c r="G27" s="345">
        <f t="shared" si="13"/>
        <v>0</v>
      </c>
      <c r="H27" s="343"/>
      <c r="I27" s="341">
        <f t="shared" si="2"/>
        <v>0</v>
      </c>
      <c r="J27" s="345">
        <f t="shared" si="14"/>
        <v>0</v>
      </c>
      <c r="K27" s="343"/>
      <c r="L27" s="341">
        <f t="shared" si="4"/>
        <v>0</v>
      </c>
      <c r="M27" s="345">
        <f t="shared" si="15"/>
        <v>0</v>
      </c>
      <c r="N27" s="343"/>
      <c r="O27" s="341">
        <f t="shared" si="6"/>
        <v>0</v>
      </c>
      <c r="P27" s="345">
        <f t="shared" si="16"/>
        <v>0</v>
      </c>
      <c r="Q27" s="346"/>
      <c r="R27" s="341">
        <f t="shared" si="8"/>
        <v>0</v>
      </c>
      <c r="S27" s="345">
        <f t="shared" si="17"/>
        <v>0</v>
      </c>
      <c r="T27" s="343"/>
      <c r="U27" s="341">
        <f t="shared" si="10"/>
        <v>0</v>
      </c>
      <c r="V27" s="345">
        <f t="shared" si="18"/>
        <v>0</v>
      </c>
    </row>
    <row r="28" spans="1:22" x14ac:dyDescent="0.2">
      <c r="A28" s="340"/>
      <c r="B28" s="341"/>
      <c r="C28" s="93" t="s">
        <v>63</v>
      </c>
      <c r="D28" s="342"/>
      <c r="E28" s="343"/>
      <c r="F28" s="344">
        <f t="shared" si="12"/>
        <v>0</v>
      </c>
      <c r="G28" s="345">
        <f t="shared" si="13"/>
        <v>0</v>
      </c>
      <c r="H28" s="343"/>
      <c r="I28" s="341">
        <f t="shared" si="2"/>
        <v>0</v>
      </c>
      <c r="J28" s="345">
        <f t="shared" si="14"/>
        <v>0</v>
      </c>
      <c r="K28" s="343"/>
      <c r="L28" s="341">
        <f t="shared" si="4"/>
        <v>0</v>
      </c>
      <c r="M28" s="345">
        <f t="shared" si="15"/>
        <v>0</v>
      </c>
      <c r="N28" s="343"/>
      <c r="O28" s="341">
        <f t="shared" si="6"/>
        <v>0</v>
      </c>
      <c r="P28" s="345">
        <f t="shared" si="16"/>
        <v>0</v>
      </c>
      <c r="Q28" s="346"/>
      <c r="R28" s="341">
        <f t="shared" si="8"/>
        <v>0</v>
      </c>
      <c r="S28" s="345">
        <f t="shared" si="17"/>
        <v>0</v>
      </c>
      <c r="T28" s="343"/>
      <c r="U28" s="341">
        <f t="shared" si="10"/>
        <v>0</v>
      </c>
      <c r="V28" s="345">
        <f t="shared" si="18"/>
        <v>0</v>
      </c>
    </row>
    <row r="29" spans="1:22" x14ac:dyDescent="0.2">
      <c r="A29" s="340"/>
      <c r="B29" s="341"/>
      <c r="C29" s="93" t="s">
        <v>63</v>
      </c>
      <c r="D29" s="342"/>
      <c r="E29" s="343"/>
      <c r="F29" s="344">
        <f t="shared" si="12"/>
        <v>0</v>
      </c>
      <c r="G29" s="345">
        <f t="shared" si="13"/>
        <v>0</v>
      </c>
      <c r="H29" s="343"/>
      <c r="I29" s="341">
        <f t="shared" si="2"/>
        <v>0</v>
      </c>
      <c r="J29" s="345">
        <f t="shared" si="14"/>
        <v>0</v>
      </c>
      <c r="K29" s="343"/>
      <c r="L29" s="341">
        <f t="shared" si="4"/>
        <v>0</v>
      </c>
      <c r="M29" s="345">
        <f t="shared" si="15"/>
        <v>0</v>
      </c>
      <c r="N29" s="343"/>
      <c r="O29" s="341">
        <f t="shared" si="6"/>
        <v>0</v>
      </c>
      <c r="P29" s="345">
        <f t="shared" si="16"/>
        <v>0</v>
      </c>
      <c r="Q29" s="346"/>
      <c r="R29" s="341">
        <f t="shared" si="8"/>
        <v>0</v>
      </c>
      <c r="S29" s="345">
        <f t="shared" si="17"/>
        <v>0</v>
      </c>
      <c r="T29" s="343"/>
      <c r="U29" s="341">
        <f t="shared" si="10"/>
        <v>0</v>
      </c>
      <c r="V29" s="345">
        <f t="shared" si="18"/>
        <v>0</v>
      </c>
    </row>
    <row r="30" spans="1:22" x14ac:dyDescent="0.2">
      <c r="A30" s="340"/>
      <c r="B30" s="341"/>
      <c r="C30" s="93" t="s">
        <v>63</v>
      </c>
      <c r="D30" s="342"/>
      <c r="E30" s="343"/>
      <c r="F30" s="344">
        <f t="shared" si="12"/>
        <v>0</v>
      </c>
      <c r="G30" s="345">
        <f t="shared" si="13"/>
        <v>0</v>
      </c>
      <c r="H30" s="343"/>
      <c r="I30" s="341">
        <f t="shared" si="2"/>
        <v>0</v>
      </c>
      <c r="J30" s="345">
        <f t="shared" si="14"/>
        <v>0</v>
      </c>
      <c r="K30" s="343"/>
      <c r="L30" s="341">
        <f t="shared" si="4"/>
        <v>0</v>
      </c>
      <c r="M30" s="345">
        <f t="shared" si="15"/>
        <v>0</v>
      </c>
      <c r="N30" s="343"/>
      <c r="O30" s="341">
        <f t="shared" si="6"/>
        <v>0</v>
      </c>
      <c r="P30" s="345">
        <f t="shared" si="16"/>
        <v>0</v>
      </c>
      <c r="Q30" s="346"/>
      <c r="R30" s="341">
        <f t="shared" si="8"/>
        <v>0</v>
      </c>
      <c r="S30" s="345">
        <f t="shared" si="17"/>
        <v>0</v>
      </c>
      <c r="T30" s="343"/>
      <c r="U30" s="341">
        <f t="shared" si="10"/>
        <v>0</v>
      </c>
      <c r="V30" s="345">
        <f t="shared" si="18"/>
        <v>0</v>
      </c>
    </row>
    <row r="31" spans="1:22" x14ac:dyDescent="0.2">
      <c r="A31" s="347"/>
      <c r="B31" s="348"/>
      <c r="C31" s="94" t="s">
        <v>63</v>
      </c>
      <c r="D31" s="349"/>
      <c r="E31" s="350"/>
      <c r="F31" s="344">
        <f t="shared" si="12"/>
        <v>0</v>
      </c>
      <c r="G31" s="345">
        <f t="shared" si="13"/>
        <v>0</v>
      </c>
      <c r="H31" s="350"/>
      <c r="I31" s="341">
        <f t="shared" si="2"/>
        <v>0</v>
      </c>
      <c r="J31" s="345">
        <f t="shared" si="14"/>
        <v>0</v>
      </c>
      <c r="K31" s="350"/>
      <c r="L31" s="341">
        <f t="shared" si="4"/>
        <v>0</v>
      </c>
      <c r="M31" s="345">
        <f t="shared" si="15"/>
        <v>0</v>
      </c>
      <c r="N31" s="350"/>
      <c r="O31" s="341">
        <f t="shared" si="6"/>
        <v>0</v>
      </c>
      <c r="P31" s="345">
        <f t="shared" si="16"/>
        <v>0</v>
      </c>
      <c r="Q31" s="351"/>
      <c r="R31" s="341">
        <f t="shared" si="8"/>
        <v>0</v>
      </c>
      <c r="S31" s="345">
        <f t="shared" si="17"/>
        <v>0</v>
      </c>
      <c r="T31" s="350"/>
      <c r="U31" s="341">
        <f t="shared" si="10"/>
        <v>0</v>
      </c>
      <c r="V31" s="345">
        <f>IF(U31&gt;2499,(U31*34%),0)</f>
        <v>0</v>
      </c>
    </row>
    <row r="32" spans="1:22" x14ac:dyDescent="0.2">
      <c r="A32" s="359"/>
      <c r="B32" s="360"/>
      <c r="C32" s="95" t="s">
        <v>63</v>
      </c>
      <c r="D32" s="361"/>
      <c r="E32" s="362"/>
      <c r="F32" s="344">
        <f t="shared" si="12"/>
        <v>0</v>
      </c>
      <c r="G32" s="345">
        <f t="shared" si="13"/>
        <v>0</v>
      </c>
      <c r="H32" s="362"/>
      <c r="I32" s="341">
        <f t="shared" si="2"/>
        <v>0</v>
      </c>
      <c r="J32" s="345">
        <f t="shared" si="14"/>
        <v>0</v>
      </c>
      <c r="K32" s="362"/>
      <c r="L32" s="341">
        <f t="shared" si="4"/>
        <v>0</v>
      </c>
      <c r="M32" s="345">
        <f t="shared" si="15"/>
        <v>0</v>
      </c>
      <c r="N32" s="362"/>
      <c r="O32" s="341">
        <f t="shared" si="6"/>
        <v>0</v>
      </c>
      <c r="P32" s="345">
        <f t="shared" si="16"/>
        <v>0</v>
      </c>
      <c r="Q32" s="363"/>
      <c r="R32" s="341">
        <f t="shared" si="8"/>
        <v>0</v>
      </c>
      <c r="S32" s="345">
        <f t="shared" si="17"/>
        <v>0</v>
      </c>
      <c r="T32" s="362"/>
      <c r="U32" s="341">
        <f t="shared" si="10"/>
        <v>0</v>
      </c>
      <c r="V32" s="345">
        <f>IF(U32&gt;2499,(U32*34%),0)</f>
        <v>0</v>
      </c>
    </row>
    <row r="33" spans="1:22" ht="13.5" thickBot="1" x14ac:dyDescent="0.25">
      <c r="A33" s="364"/>
      <c r="B33" s="365"/>
      <c r="C33" s="96" t="s">
        <v>63</v>
      </c>
      <c r="D33" s="366"/>
      <c r="E33" s="367"/>
      <c r="F33" s="368">
        <f t="shared" si="12"/>
        <v>0</v>
      </c>
      <c r="G33" s="369">
        <f t="shared" si="13"/>
        <v>0</v>
      </c>
      <c r="H33" s="367"/>
      <c r="I33" s="370">
        <f t="shared" si="2"/>
        <v>0</v>
      </c>
      <c r="J33" s="369">
        <f t="shared" si="14"/>
        <v>0</v>
      </c>
      <c r="K33" s="367"/>
      <c r="L33" s="370">
        <f t="shared" si="4"/>
        <v>0</v>
      </c>
      <c r="M33" s="369">
        <f t="shared" si="15"/>
        <v>0</v>
      </c>
      <c r="N33" s="367"/>
      <c r="O33" s="370">
        <f t="shared" si="6"/>
        <v>0</v>
      </c>
      <c r="P33" s="369">
        <f t="shared" si="16"/>
        <v>0</v>
      </c>
      <c r="Q33" s="371"/>
      <c r="R33" s="370">
        <f t="shared" si="8"/>
        <v>0</v>
      </c>
      <c r="S33" s="369">
        <f t="shared" si="17"/>
        <v>0</v>
      </c>
      <c r="T33" s="367"/>
      <c r="U33" s="370">
        <f t="shared" si="10"/>
        <v>0</v>
      </c>
      <c r="V33" s="369">
        <f>IF(U33&gt;2499,(U33*34%),0)</f>
        <v>0</v>
      </c>
    </row>
    <row r="34" spans="1:22" ht="13.5" thickBot="1" x14ac:dyDescent="0.25">
      <c r="A34" s="90"/>
      <c r="B34" s="90"/>
      <c r="C34" s="91"/>
      <c r="D34" s="92"/>
      <c r="E34" s="92"/>
      <c r="F34" s="92"/>
      <c r="G34" s="92"/>
      <c r="H34" s="92"/>
      <c r="I34" s="90"/>
      <c r="J34" s="90"/>
      <c r="K34" s="92"/>
      <c r="L34" s="90"/>
      <c r="M34" s="90"/>
      <c r="N34" s="92"/>
      <c r="O34" s="90"/>
      <c r="P34" s="90"/>
      <c r="Q34" s="92"/>
      <c r="R34" s="90"/>
      <c r="S34" s="124"/>
      <c r="T34" s="92"/>
      <c r="U34" s="90"/>
      <c r="V34" s="92"/>
    </row>
    <row r="35" spans="1:22" ht="13.5" thickBot="1" x14ac:dyDescent="0.25">
      <c r="A35" s="90"/>
      <c r="B35" s="90"/>
      <c r="C35" s="91"/>
      <c r="D35" s="92"/>
      <c r="E35" s="92"/>
      <c r="F35" s="92"/>
      <c r="G35" s="398">
        <f>SUM(F4:F33)+SUM(G4:G33)</f>
        <v>0</v>
      </c>
      <c r="H35" s="92"/>
      <c r="I35" s="90"/>
      <c r="J35" s="398">
        <f>SUM(I4:I33)+SUM(J4:J33)</f>
        <v>0</v>
      </c>
      <c r="K35" s="92"/>
      <c r="L35" s="90"/>
      <c r="M35" s="398">
        <f>SUM(L4:L33)+SUM(M4:M33)</f>
        <v>0</v>
      </c>
      <c r="N35" s="92"/>
      <c r="O35" s="90"/>
      <c r="P35" s="398">
        <f>SUM(O4:O33)+SUM(P4:P33)</f>
        <v>0</v>
      </c>
      <c r="Q35" s="92"/>
      <c r="R35" s="90"/>
      <c r="S35" s="398">
        <f>SUM(R4:R33)+SUM(S4:S33)</f>
        <v>0</v>
      </c>
      <c r="T35" s="92"/>
      <c r="U35" s="90"/>
      <c r="V35" s="398">
        <f>SUM(U4:U33)+SUM(V4:V33)</f>
        <v>0</v>
      </c>
    </row>
    <row r="36" spans="1:22" ht="13.5" thickBot="1" x14ac:dyDescent="0.25"/>
    <row r="37" spans="1:22" ht="13.5" thickBot="1" x14ac:dyDescent="0.25">
      <c r="A37" s="551" t="s">
        <v>45</v>
      </c>
      <c r="B37" s="553" t="s">
        <v>46</v>
      </c>
      <c r="C37" s="553" t="s">
        <v>47</v>
      </c>
      <c r="D37" s="555" t="s">
        <v>48</v>
      </c>
      <c r="E37" s="546" t="s">
        <v>57</v>
      </c>
      <c r="F37" s="547"/>
      <c r="G37" s="548"/>
      <c r="H37" s="546" t="s">
        <v>58</v>
      </c>
      <c r="I37" s="547"/>
      <c r="J37" s="548"/>
      <c r="K37" s="546" t="s">
        <v>59</v>
      </c>
      <c r="L37" s="547"/>
      <c r="M37" s="548"/>
      <c r="N37" s="546" t="s">
        <v>60</v>
      </c>
      <c r="O37" s="547"/>
      <c r="P37" s="548"/>
      <c r="Q37" s="549" t="s">
        <v>61</v>
      </c>
      <c r="R37" s="547"/>
      <c r="S37" s="550"/>
      <c r="T37" s="546" t="s">
        <v>62</v>
      </c>
      <c r="U37" s="547"/>
      <c r="V37" s="548"/>
    </row>
    <row r="38" spans="1:22" ht="13.5" thickBot="1" x14ac:dyDescent="0.25">
      <c r="A38" s="552"/>
      <c r="B38" s="554"/>
      <c r="C38" s="554"/>
      <c r="D38" s="556"/>
      <c r="E38" s="85" t="s">
        <v>50</v>
      </c>
      <c r="F38" s="86" t="s">
        <v>65</v>
      </c>
      <c r="G38" s="87" t="s">
        <v>51</v>
      </c>
      <c r="H38" s="85" t="s">
        <v>50</v>
      </c>
      <c r="I38" s="86" t="s">
        <v>65</v>
      </c>
      <c r="J38" s="87" t="s">
        <v>51</v>
      </c>
      <c r="K38" s="85" t="s">
        <v>50</v>
      </c>
      <c r="L38" s="86" t="s">
        <v>65</v>
      </c>
      <c r="M38" s="87" t="s">
        <v>51</v>
      </c>
      <c r="N38" s="85" t="s">
        <v>50</v>
      </c>
      <c r="O38" s="86" t="s">
        <v>65</v>
      </c>
      <c r="P38" s="87" t="s">
        <v>51</v>
      </c>
      <c r="Q38" s="88" t="s">
        <v>50</v>
      </c>
      <c r="R38" s="86" t="s">
        <v>65</v>
      </c>
      <c r="S38" s="89" t="s">
        <v>51</v>
      </c>
      <c r="T38" s="85" t="s">
        <v>50</v>
      </c>
      <c r="U38" s="86" t="s">
        <v>65</v>
      </c>
      <c r="V38" s="87" t="s">
        <v>51</v>
      </c>
    </row>
    <row r="39" spans="1:22" x14ac:dyDescent="0.2">
      <c r="A39" s="372"/>
      <c r="B39" s="373"/>
      <c r="C39" s="374" t="s">
        <v>64</v>
      </c>
      <c r="D39" s="375">
        <v>0</v>
      </c>
      <c r="E39" s="376">
        <v>0</v>
      </c>
      <c r="F39" s="377">
        <f t="shared" ref="F39:F68" si="19">D39*E39</f>
        <v>0</v>
      </c>
      <c r="G39" s="378">
        <f>IF(F39&gt;10000,(F39*33.8%),0)</f>
        <v>0</v>
      </c>
      <c r="H39" s="376"/>
      <c r="I39" s="377">
        <f t="shared" ref="I39:I68" si="20">D39*H39</f>
        <v>0</v>
      </c>
      <c r="J39" s="378">
        <f>IF(I39&gt;10000,(I39*33.8%),0)</f>
        <v>0</v>
      </c>
      <c r="K39" s="376"/>
      <c r="L39" s="377">
        <f t="shared" ref="L39:L68" si="21">D39*K39</f>
        <v>0</v>
      </c>
      <c r="M39" s="378">
        <f>IF(L39&gt;10000,(L39*33.8%),0)</f>
        <v>0</v>
      </c>
      <c r="N39" s="376"/>
      <c r="O39" s="377">
        <f t="shared" ref="O39:O50" si="22">D39*N39</f>
        <v>0</v>
      </c>
      <c r="P39" s="378">
        <f>IF(O39&gt;10000,(O39*33.8%),0)</f>
        <v>0</v>
      </c>
      <c r="Q39" s="379"/>
      <c r="R39" s="377">
        <f t="shared" ref="R39:R50" si="23">Q39*D39</f>
        <v>0</v>
      </c>
      <c r="S39" s="378">
        <f>IF(R39&gt;10000,(R39*33.8%),0)</f>
        <v>0</v>
      </c>
      <c r="T39" s="376"/>
      <c r="U39" s="377">
        <f t="shared" ref="U39:U50" si="24">T39*D39</f>
        <v>0</v>
      </c>
      <c r="V39" s="378">
        <f>IF(U39&gt;10000,(U39*33.8%),0)</f>
        <v>0</v>
      </c>
    </row>
    <row r="40" spans="1:22" x14ac:dyDescent="0.2">
      <c r="A40" s="108"/>
      <c r="B40" s="123"/>
      <c r="C40" s="380" t="s">
        <v>64</v>
      </c>
      <c r="D40" s="98"/>
      <c r="E40" s="99"/>
      <c r="F40" s="109">
        <f t="shared" si="19"/>
        <v>0</v>
      </c>
      <c r="G40" s="381">
        <f t="shared" ref="G40:G53" si="25">IF(F40&gt;10000,(F40*33.8%),0)</f>
        <v>0</v>
      </c>
      <c r="H40" s="101"/>
      <c r="I40" s="109">
        <f t="shared" si="20"/>
        <v>0</v>
      </c>
      <c r="J40" s="381">
        <f t="shared" ref="J40:J53" si="26">IF(I40&gt;10000,(I40*33.8%),0)</f>
        <v>0</v>
      </c>
      <c r="K40" s="101"/>
      <c r="L40" s="109">
        <f t="shared" si="21"/>
        <v>0</v>
      </c>
      <c r="M40" s="381">
        <f t="shared" ref="M40:M53" si="27">IF(L40&gt;10000,(L40*33.8%),0)</f>
        <v>0</v>
      </c>
      <c r="N40" s="101"/>
      <c r="O40" s="109">
        <f t="shared" si="22"/>
        <v>0</v>
      </c>
      <c r="P40" s="381">
        <f t="shared" ref="P40:P53" si="28">IF(O40&gt;10000,(O40*33.8%),0)</f>
        <v>0</v>
      </c>
      <c r="Q40" s="119"/>
      <c r="R40" s="109">
        <f t="shared" si="23"/>
        <v>0</v>
      </c>
      <c r="S40" s="381">
        <f t="shared" ref="S40:S53" si="29">IF(R40&gt;10000,(R40*33.8%),0)</f>
        <v>0</v>
      </c>
      <c r="T40" s="101"/>
      <c r="U40" s="109">
        <f t="shared" si="24"/>
        <v>0</v>
      </c>
      <c r="V40" s="381">
        <f t="shared" ref="V40:V53" si="30">IF(U40&gt;10000,(U40*33.8%),0)</f>
        <v>0</v>
      </c>
    </row>
    <row r="41" spans="1:22" x14ac:dyDescent="0.2">
      <c r="A41" s="108"/>
      <c r="B41" s="123"/>
      <c r="C41" s="380" t="s">
        <v>64</v>
      </c>
      <c r="D41" s="98"/>
      <c r="E41" s="99"/>
      <c r="F41" s="109">
        <f t="shared" si="19"/>
        <v>0</v>
      </c>
      <c r="G41" s="381">
        <f t="shared" si="25"/>
        <v>0</v>
      </c>
      <c r="H41" s="101"/>
      <c r="I41" s="109">
        <f t="shared" si="20"/>
        <v>0</v>
      </c>
      <c r="J41" s="381">
        <f t="shared" si="26"/>
        <v>0</v>
      </c>
      <c r="K41" s="101"/>
      <c r="L41" s="109">
        <f t="shared" si="21"/>
        <v>0</v>
      </c>
      <c r="M41" s="381">
        <f t="shared" si="27"/>
        <v>0</v>
      </c>
      <c r="N41" s="101"/>
      <c r="O41" s="109">
        <f t="shared" si="22"/>
        <v>0</v>
      </c>
      <c r="P41" s="381">
        <f t="shared" si="28"/>
        <v>0</v>
      </c>
      <c r="Q41" s="119"/>
      <c r="R41" s="109">
        <f t="shared" si="23"/>
        <v>0</v>
      </c>
      <c r="S41" s="381">
        <f t="shared" si="29"/>
        <v>0</v>
      </c>
      <c r="T41" s="101"/>
      <c r="U41" s="109">
        <f t="shared" si="24"/>
        <v>0</v>
      </c>
      <c r="V41" s="381">
        <f t="shared" si="30"/>
        <v>0</v>
      </c>
    </row>
    <row r="42" spans="1:22" x14ac:dyDescent="0.2">
      <c r="A42" s="108"/>
      <c r="B42" s="123"/>
      <c r="C42" s="380" t="s">
        <v>64</v>
      </c>
      <c r="D42" s="98"/>
      <c r="E42" s="99"/>
      <c r="F42" s="109">
        <f t="shared" si="19"/>
        <v>0</v>
      </c>
      <c r="G42" s="381">
        <f t="shared" si="25"/>
        <v>0</v>
      </c>
      <c r="H42" s="101"/>
      <c r="I42" s="109">
        <f t="shared" si="20"/>
        <v>0</v>
      </c>
      <c r="J42" s="381">
        <f t="shared" si="26"/>
        <v>0</v>
      </c>
      <c r="K42" s="101"/>
      <c r="L42" s="109">
        <f t="shared" si="21"/>
        <v>0</v>
      </c>
      <c r="M42" s="381">
        <f t="shared" si="27"/>
        <v>0</v>
      </c>
      <c r="N42" s="101"/>
      <c r="O42" s="109">
        <f t="shared" si="22"/>
        <v>0</v>
      </c>
      <c r="P42" s="381">
        <f t="shared" si="28"/>
        <v>0</v>
      </c>
      <c r="Q42" s="119"/>
      <c r="R42" s="109">
        <f t="shared" si="23"/>
        <v>0</v>
      </c>
      <c r="S42" s="381">
        <f t="shared" si="29"/>
        <v>0</v>
      </c>
      <c r="T42" s="101"/>
      <c r="U42" s="109">
        <f t="shared" si="24"/>
        <v>0</v>
      </c>
      <c r="V42" s="381">
        <f t="shared" si="30"/>
        <v>0</v>
      </c>
    </row>
    <row r="43" spans="1:22" x14ac:dyDescent="0.2">
      <c r="A43" s="108"/>
      <c r="B43" s="123"/>
      <c r="C43" s="380" t="s">
        <v>64</v>
      </c>
      <c r="D43" s="98"/>
      <c r="E43" s="99"/>
      <c r="F43" s="109">
        <f t="shared" si="19"/>
        <v>0</v>
      </c>
      <c r="G43" s="381">
        <f t="shared" si="25"/>
        <v>0</v>
      </c>
      <c r="H43" s="101"/>
      <c r="I43" s="109">
        <f t="shared" si="20"/>
        <v>0</v>
      </c>
      <c r="J43" s="381">
        <f t="shared" si="26"/>
        <v>0</v>
      </c>
      <c r="K43" s="101"/>
      <c r="L43" s="109">
        <f t="shared" si="21"/>
        <v>0</v>
      </c>
      <c r="M43" s="381">
        <f t="shared" si="27"/>
        <v>0</v>
      </c>
      <c r="N43" s="101"/>
      <c r="O43" s="109">
        <f t="shared" si="22"/>
        <v>0</v>
      </c>
      <c r="P43" s="381">
        <f t="shared" si="28"/>
        <v>0</v>
      </c>
      <c r="Q43" s="119"/>
      <c r="R43" s="109">
        <f t="shared" si="23"/>
        <v>0</v>
      </c>
      <c r="S43" s="381">
        <f t="shared" si="29"/>
        <v>0</v>
      </c>
      <c r="T43" s="101"/>
      <c r="U43" s="109">
        <f t="shared" si="24"/>
        <v>0</v>
      </c>
      <c r="V43" s="381">
        <f t="shared" si="30"/>
        <v>0</v>
      </c>
    </row>
    <row r="44" spans="1:22" x14ac:dyDescent="0.2">
      <c r="A44" s="108"/>
      <c r="B44" s="123"/>
      <c r="C44" s="380" t="s">
        <v>64</v>
      </c>
      <c r="D44" s="98"/>
      <c r="E44" s="99"/>
      <c r="F44" s="109">
        <f t="shared" si="19"/>
        <v>0</v>
      </c>
      <c r="G44" s="381">
        <f t="shared" si="25"/>
        <v>0</v>
      </c>
      <c r="H44" s="101"/>
      <c r="I44" s="109">
        <f t="shared" si="20"/>
        <v>0</v>
      </c>
      <c r="J44" s="381">
        <f t="shared" si="26"/>
        <v>0</v>
      </c>
      <c r="K44" s="101"/>
      <c r="L44" s="109">
        <f t="shared" si="21"/>
        <v>0</v>
      </c>
      <c r="M44" s="381">
        <f t="shared" si="27"/>
        <v>0</v>
      </c>
      <c r="N44" s="101"/>
      <c r="O44" s="109">
        <f t="shared" si="22"/>
        <v>0</v>
      </c>
      <c r="P44" s="381">
        <f t="shared" si="28"/>
        <v>0</v>
      </c>
      <c r="Q44" s="119"/>
      <c r="R44" s="109">
        <f t="shared" si="23"/>
        <v>0</v>
      </c>
      <c r="S44" s="381">
        <f t="shared" si="29"/>
        <v>0</v>
      </c>
      <c r="T44" s="101"/>
      <c r="U44" s="109">
        <f t="shared" si="24"/>
        <v>0</v>
      </c>
      <c r="V44" s="381">
        <f t="shared" si="30"/>
        <v>0</v>
      </c>
    </row>
    <row r="45" spans="1:22" x14ac:dyDescent="0.2">
      <c r="A45" s="108"/>
      <c r="B45" s="123"/>
      <c r="C45" s="380" t="s">
        <v>64</v>
      </c>
      <c r="D45" s="98"/>
      <c r="E45" s="99"/>
      <c r="F45" s="109">
        <f t="shared" si="19"/>
        <v>0</v>
      </c>
      <c r="G45" s="381">
        <f t="shared" si="25"/>
        <v>0</v>
      </c>
      <c r="H45" s="101"/>
      <c r="I45" s="109">
        <f t="shared" si="20"/>
        <v>0</v>
      </c>
      <c r="J45" s="381">
        <f t="shared" si="26"/>
        <v>0</v>
      </c>
      <c r="K45" s="101"/>
      <c r="L45" s="109">
        <f t="shared" si="21"/>
        <v>0</v>
      </c>
      <c r="M45" s="381">
        <f t="shared" si="27"/>
        <v>0</v>
      </c>
      <c r="N45" s="101"/>
      <c r="O45" s="109">
        <f t="shared" si="22"/>
        <v>0</v>
      </c>
      <c r="P45" s="381">
        <f t="shared" si="28"/>
        <v>0</v>
      </c>
      <c r="Q45" s="119"/>
      <c r="R45" s="109">
        <f t="shared" si="23"/>
        <v>0</v>
      </c>
      <c r="S45" s="381">
        <f t="shared" si="29"/>
        <v>0</v>
      </c>
      <c r="T45" s="101"/>
      <c r="U45" s="109">
        <f t="shared" si="24"/>
        <v>0</v>
      </c>
      <c r="V45" s="381">
        <f t="shared" si="30"/>
        <v>0</v>
      </c>
    </row>
    <row r="46" spans="1:22" x14ac:dyDescent="0.2">
      <c r="A46" s="108"/>
      <c r="B46" s="123"/>
      <c r="C46" s="380" t="s">
        <v>64</v>
      </c>
      <c r="D46" s="98"/>
      <c r="E46" s="99"/>
      <c r="F46" s="109">
        <f t="shared" si="19"/>
        <v>0</v>
      </c>
      <c r="G46" s="381">
        <f t="shared" si="25"/>
        <v>0</v>
      </c>
      <c r="H46" s="101"/>
      <c r="I46" s="109">
        <f t="shared" si="20"/>
        <v>0</v>
      </c>
      <c r="J46" s="381">
        <f t="shared" si="26"/>
        <v>0</v>
      </c>
      <c r="K46" s="101"/>
      <c r="L46" s="109">
        <f t="shared" si="21"/>
        <v>0</v>
      </c>
      <c r="M46" s="381">
        <f t="shared" si="27"/>
        <v>0</v>
      </c>
      <c r="N46" s="101"/>
      <c r="O46" s="109">
        <f t="shared" si="22"/>
        <v>0</v>
      </c>
      <c r="P46" s="381">
        <f t="shared" si="28"/>
        <v>0</v>
      </c>
      <c r="Q46" s="119"/>
      <c r="R46" s="109">
        <f t="shared" si="23"/>
        <v>0</v>
      </c>
      <c r="S46" s="381">
        <f t="shared" si="29"/>
        <v>0</v>
      </c>
      <c r="T46" s="101"/>
      <c r="U46" s="109">
        <f t="shared" si="24"/>
        <v>0</v>
      </c>
      <c r="V46" s="381">
        <f t="shared" si="30"/>
        <v>0</v>
      </c>
    </row>
    <row r="47" spans="1:22" x14ac:dyDescent="0.2">
      <c r="A47" s="108"/>
      <c r="B47" s="123"/>
      <c r="C47" s="380" t="s">
        <v>64</v>
      </c>
      <c r="D47" s="98"/>
      <c r="E47" s="99"/>
      <c r="F47" s="109">
        <f t="shared" si="19"/>
        <v>0</v>
      </c>
      <c r="G47" s="381">
        <f t="shared" si="25"/>
        <v>0</v>
      </c>
      <c r="H47" s="101"/>
      <c r="I47" s="109">
        <f t="shared" si="20"/>
        <v>0</v>
      </c>
      <c r="J47" s="381">
        <f t="shared" si="26"/>
        <v>0</v>
      </c>
      <c r="K47" s="101"/>
      <c r="L47" s="109">
        <f t="shared" si="21"/>
        <v>0</v>
      </c>
      <c r="M47" s="381">
        <f t="shared" si="27"/>
        <v>0</v>
      </c>
      <c r="N47" s="101"/>
      <c r="O47" s="109">
        <f t="shared" si="22"/>
        <v>0</v>
      </c>
      <c r="P47" s="381">
        <f t="shared" si="28"/>
        <v>0</v>
      </c>
      <c r="Q47" s="119"/>
      <c r="R47" s="109">
        <f t="shared" si="23"/>
        <v>0</v>
      </c>
      <c r="S47" s="381">
        <f t="shared" si="29"/>
        <v>0</v>
      </c>
      <c r="T47" s="101"/>
      <c r="U47" s="109">
        <f t="shared" si="24"/>
        <v>0</v>
      </c>
      <c r="V47" s="381">
        <f t="shared" si="30"/>
        <v>0</v>
      </c>
    </row>
    <row r="48" spans="1:22" x14ac:dyDescent="0.2">
      <c r="A48" s="108"/>
      <c r="B48" s="123"/>
      <c r="C48" s="380" t="s">
        <v>64</v>
      </c>
      <c r="D48" s="98"/>
      <c r="E48" s="99"/>
      <c r="F48" s="109">
        <f t="shared" si="19"/>
        <v>0</v>
      </c>
      <c r="G48" s="381">
        <f t="shared" si="25"/>
        <v>0</v>
      </c>
      <c r="H48" s="101"/>
      <c r="I48" s="109">
        <f t="shared" si="20"/>
        <v>0</v>
      </c>
      <c r="J48" s="381">
        <f t="shared" si="26"/>
        <v>0</v>
      </c>
      <c r="K48" s="101"/>
      <c r="L48" s="109">
        <f t="shared" si="21"/>
        <v>0</v>
      </c>
      <c r="M48" s="381">
        <f t="shared" si="27"/>
        <v>0</v>
      </c>
      <c r="N48" s="101"/>
      <c r="O48" s="109">
        <f t="shared" si="22"/>
        <v>0</v>
      </c>
      <c r="P48" s="381">
        <f t="shared" si="28"/>
        <v>0</v>
      </c>
      <c r="Q48" s="119"/>
      <c r="R48" s="109">
        <f t="shared" si="23"/>
        <v>0</v>
      </c>
      <c r="S48" s="381">
        <f t="shared" si="29"/>
        <v>0</v>
      </c>
      <c r="T48" s="101"/>
      <c r="U48" s="109">
        <f t="shared" si="24"/>
        <v>0</v>
      </c>
      <c r="V48" s="381">
        <f t="shared" si="30"/>
        <v>0</v>
      </c>
    </row>
    <row r="49" spans="1:22" x14ac:dyDescent="0.2">
      <c r="A49" s="108"/>
      <c r="B49" s="123"/>
      <c r="C49" s="380" t="s">
        <v>64</v>
      </c>
      <c r="D49" s="98"/>
      <c r="E49" s="99"/>
      <c r="F49" s="109">
        <f t="shared" si="19"/>
        <v>0</v>
      </c>
      <c r="G49" s="381">
        <f t="shared" si="25"/>
        <v>0</v>
      </c>
      <c r="H49" s="101"/>
      <c r="I49" s="109">
        <f t="shared" si="20"/>
        <v>0</v>
      </c>
      <c r="J49" s="381">
        <f t="shared" si="26"/>
        <v>0</v>
      </c>
      <c r="K49" s="101"/>
      <c r="L49" s="109">
        <f t="shared" si="21"/>
        <v>0</v>
      </c>
      <c r="M49" s="381">
        <f t="shared" si="27"/>
        <v>0</v>
      </c>
      <c r="N49" s="101"/>
      <c r="O49" s="109">
        <f t="shared" si="22"/>
        <v>0</v>
      </c>
      <c r="P49" s="381">
        <f t="shared" si="28"/>
        <v>0</v>
      </c>
      <c r="Q49" s="119"/>
      <c r="R49" s="109">
        <f t="shared" si="23"/>
        <v>0</v>
      </c>
      <c r="S49" s="381">
        <f t="shared" si="29"/>
        <v>0</v>
      </c>
      <c r="T49" s="101"/>
      <c r="U49" s="109">
        <f t="shared" si="24"/>
        <v>0</v>
      </c>
      <c r="V49" s="381">
        <f t="shared" si="30"/>
        <v>0</v>
      </c>
    </row>
    <row r="50" spans="1:22" x14ac:dyDescent="0.2">
      <c r="A50" s="108"/>
      <c r="B50" s="123"/>
      <c r="C50" s="380" t="s">
        <v>64</v>
      </c>
      <c r="D50" s="98"/>
      <c r="E50" s="99"/>
      <c r="F50" s="109">
        <f t="shared" si="19"/>
        <v>0</v>
      </c>
      <c r="G50" s="381">
        <f t="shared" si="25"/>
        <v>0</v>
      </c>
      <c r="H50" s="101"/>
      <c r="I50" s="109">
        <f t="shared" si="20"/>
        <v>0</v>
      </c>
      <c r="J50" s="381">
        <f t="shared" si="26"/>
        <v>0</v>
      </c>
      <c r="K50" s="101"/>
      <c r="L50" s="109">
        <f t="shared" si="21"/>
        <v>0</v>
      </c>
      <c r="M50" s="381">
        <f t="shared" si="27"/>
        <v>0</v>
      </c>
      <c r="N50" s="101"/>
      <c r="O50" s="109">
        <f t="shared" si="22"/>
        <v>0</v>
      </c>
      <c r="P50" s="381">
        <f t="shared" si="28"/>
        <v>0</v>
      </c>
      <c r="Q50" s="119"/>
      <c r="R50" s="109">
        <f t="shared" si="23"/>
        <v>0</v>
      </c>
      <c r="S50" s="381">
        <f t="shared" si="29"/>
        <v>0</v>
      </c>
      <c r="T50" s="101"/>
      <c r="U50" s="109">
        <f t="shared" si="24"/>
        <v>0</v>
      </c>
      <c r="V50" s="381">
        <f t="shared" si="30"/>
        <v>0</v>
      </c>
    </row>
    <row r="51" spans="1:22" x14ac:dyDescent="0.2">
      <c r="A51" s="110"/>
      <c r="B51" s="111"/>
      <c r="C51" s="382" t="s">
        <v>64</v>
      </c>
      <c r="D51" s="100">
        <v>0</v>
      </c>
      <c r="E51" s="101">
        <v>0</v>
      </c>
      <c r="F51" s="109">
        <f t="shared" si="19"/>
        <v>0</v>
      </c>
      <c r="G51" s="381">
        <f t="shared" si="25"/>
        <v>0</v>
      </c>
      <c r="H51" s="101"/>
      <c r="I51" s="109">
        <f t="shared" si="20"/>
        <v>0</v>
      </c>
      <c r="J51" s="381">
        <f t="shared" si="26"/>
        <v>0</v>
      </c>
      <c r="K51" s="101"/>
      <c r="L51" s="109">
        <f t="shared" si="21"/>
        <v>0</v>
      </c>
      <c r="M51" s="381">
        <f t="shared" si="27"/>
        <v>0</v>
      </c>
      <c r="N51" s="101"/>
      <c r="O51" s="109">
        <f>D51*N51</f>
        <v>0</v>
      </c>
      <c r="P51" s="381">
        <f t="shared" si="28"/>
        <v>0</v>
      </c>
      <c r="Q51" s="119"/>
      <c r="R51" s="109">
        <f>Q51*D51</f>
        <v>0</v>
      </c>
      <c r="S51" s="381">
        <f t="shared" si="29"/>
        <v>0</v>
      </c>
      <c r="T51" s="101"/>
      <c r="U51" s="109">
        <f>T51*D51</f>
        <v>0</v>
      </c>
      <c r="V51" s="381">
        <f t="shared" si="30"/>
        <v>0</v>
      </c>
    </row>
    <row r="52" spans="1:22" x14ac:dyDescent="0.2">
      <c r="A52" s="110"/>
      <c r="B52" s="111"/>
      <c r="C52" s="382" t="s">
        <v>64</v>
      </c>
      <c r="D52" s="100"/>
      <c r="E52" s="101"/>
      <c r="F52" s="109">
        <f t="shared" si="19"/>
        <v>0</v>
      </c>
      <c r="G52" s="381">
        <f t="shared" si="25"/>
        <v>0</v>
      </c>
      <c r="H52" s="101"/>
      <c r="I52" s="109">
        <f t="shared" si="20"/>
        <v>0</v>
      </c>
      <c r="J52" s="381">
        <f t="shared" si="26"/>
        <v>0</v>
      </c>
      <c r="K52" s="101"/>
      <c r="L52" s="109">
        <f t="shared" si="21"/>
        <v>0</v>
      </c>
      <c r="M52" s="381">
        <f t="shared" si="27"/>
        <v>0</v>
      </c>
      <c r="N52" s="101"/>
      <c r="O52" s="109">
        <f>D52*N52</f>
        <v>0</v>
      </c>
      <c r="P52" s="381">
        <f t="shared" si="28"/>
        <v>0</v>
      </c>
      <c r="Q52" s="119"/>
      <c r="R52" s="109">
        <f>Q52*D52</f>
        <v>0</v>
      </c>
      <c r="S52" s="381">
        <f t="shared" si="29"/>
        <v>0</v>
      </c>
      <c r="T52" s="101"/>
      <c r="U52" s="109">
        <f>T52*D52</f>
        <v>0</v>
      </c>
      <c r="V52" s="381">
        <f t="shared" si="30"/>
        <v>0</v>
      </c>
    </row>
    <row r="53" spans="1:22" ht="13.5" thickBot="1" x14ac:dyDescent="0.25">
      <c r="A53" s="112"/>
      <c r="B53" s="113"/>
      <c r="C53" s="383" t="s">
        <v>64</v>
      </c>
      <c r="D53" s="102"/>
      <c r="E53" s="103"/>
      <c r="F53" s="113">
        <f t="shared" si="19"/>
        <v>0</v>
      </c>
      <c r="G53" s="384">
        <f t="shared" si="25"/>
        <v>0</v>
      </c>
      <c r="H53" s="103"/>
      <c r="I53" s="113">
        <f t="shared" si="20"/>
        <v>0</v>
      </c>
      <c r="J53" s="384">
        <f t="shared" si="26"/>
        <v>0</v>
      </c>
      <c r="K53" s="103"/>
      <c r="L53" s="113">
        <f t="shared" si="21"/>
        <v>0</v>
      </c>
      <c r="M53" s="384">
        <f t="shared" si="27"/>
        <v>0</v>
      </c>
      <c r="N53" s="103"/>
      <c r="O53" s="113">
        <f>D53*N53</f>
        <v>0</v>
      </c>
      <c r="P53" s="384">
        <f t="shared" si="28"/>
        <v>0</v>
      </c>
      <c r="Q53" s="120"/>
      <c r="R53" s="113">
        <f>Q53*D53</f>
        <v>0</v>
      </c>
      <c r="S53" s="384">
        <f t="shared" si="29"/>
        <v>0</v>
      </c>
      <c r="T53" s="103"/>
      <c r="U53" s="113">
        <f>T53*D53</f>
        <v>0</v>
      </c>
      <c r="V53" s="384">
        <f t="shared" si="30"/>
        <v>0</v>
      </c>
    </row>
    <row r="54" spans="1:22" ht="13.5" thickTop="1" x14ac:dyDescent="0.2">
      <c r="A54" s="108"/>
      <c r="B54" s="109"/>
      <c r="C54" s="380" t="s">
        <v>63</v>
      </c>
      <c r="D54" s="98">
        <v>0</v>
      </c>
      <c r="E54" s="99">
        <v>0</v>
      </c>
      <c r="F54" s="109">
        <f t="shared" si="19"/>
        <v>0</v>
      </c>
      <c r="G54" s="381">
        <f>IF(F54&gt;3000,(F54*33.8%),0)</f>
        <v>0</v>
      </c>
      <c r="H54" s="99"/>
      <c r="I54" s="109">
        <f t="shared" si="20"/>
        <v>0</v>
      </c>
      <c r="J54" s="381">
        <f>IF(I54&gt;3000,(I54*33.8%),0)</f>
        <v>0</v>
      </c>
      <c r="K54" s="99"/>
      <c r="L54" s="109">
        <f t="shared" si="21"/>
        <v>0</v>
      </c>
      <c r="M54" s="381">
        <f>IF(L54&gt;3000,(L54*33.8%),0)</f>
        <v>0</v>
      </c>
      <c r="N54" s="99"/>
      <c r="O54" s="109">
        <f t="shared" ref="O54:O65" si="31">D54*N54</f>
        <v>0</v>
      </c>
      <c r="P54" s="381">
        <f>IF(O54&gt;3000,(O54*33.8%),0)</f>
        <v>0</v>
      </c>
      <c r="Q54" s="118"/>
      <c r="R54" s="109">
        <f t="shared" ref="R54:R65" si="32">Q54*D54</f>
        <v>0</v>
      </c>
      <c r="S54" s="381">
        <f>IF(R54&gt;3000,(R54*33.8%),0)</f>
        <v>0</v>
      </c>
      <c r="T54" s="99"/>
      <c r="U54" s="109">
        <f t="shared" ref="U54:U65" si="33">T54*D54</f>
        <v>0</v>
      </c>
      <c r="V54" s="381">
        <f>IF(U54&gt;3000,(U54*33.8%),0)</f>
        <v>0</v>
      </c>
    </row>
    <row r="55" spans="1:22" x14ac:dyDescent="0.2">
      <c r="A55" s="108"/>
      <c r="B55" s="109"/>
      <c r="C55" s="380" t="s">
        <v>63</v>
      </c>
      <c r="D55" s="98">
        <v>0</v>
      </c>
      <c r="E55" s="99">
        <v>0</v>
      </c>
      <c r="F55" s="109">
        <f t="shared" si="19"/>
        <v>0</v>
      </c>
      <c r="G55" s="381">
        <f t="shared" ref="G55:G68" si="34">IF(F55&gt;3000,(F55*33.8%),0)</f>
        <v>0</v>
      </c>
      <c r="H55" s="99"/>
      <c r="I55" s="109">
        <f t="shared" si="20"/>
        <v>0</v>
      </c>
      <c r="J55" s="381">
        <f t="shared" ref="J55:J68" si="35">IF(I55&gt;3000,(I55*33.8%),0)</f>
        <v>0</v>
      </c>
      <c r="K55" s="99"/>
      <c r="L55" s="109">
        <f t="shared" si="21"/>
        <v>0</v>
      </c>
      <c r="M55" s="381">
        <f t="shared" ref="M55:M68" si="36">IF(L55&gt;3000,(L55*33.8%),0)</f>
        <v>0</v>
      </c>
      <c r="N55" s="101"/>
      <c r="O55" s="109">
        <f t="shared" si="31"/>
        <v>0</v>
      </c>
      <c r="P55" s="381">
        <f t="shared" ref="P55:P68" si="37">IF(O55&gt;3000,(O55*33.8%),0)</f>
        <v>0</v>
      </c>
      <c r="Q55" s="119"/>
      <c r="R55" s="109">
        <f t="shared" si="32"/>
        <v>0</v>
      </c>
      <c r="S55" s="381">
        <f t="shared" ref="S55:S68" si="38">IF(R55&gt;3000,(R55*33.8%),0)</f>
        <v>0</v>
      </c>
      <c r="T55" s="101"/>
      <c r="U55" s="109">
        <f t="shared" si="33"/>
        <v>0</v>
      </c>
      <c r="V55" s="381">
        <f t="shared" ref="V55:V68" si="39">IF(U55&gt;3000,(U55*33.8%),0)</f>
        <v>0</v>
      </c>
    </row>
    <row r="56" spans="1:22" x14ac:dyDescent="0.2">
      <c r="A56" s="108"/>
      <c r="B56" s="109"/>
      <c r="C56" s="380" t="s">
        <v>63</v>
      </c>
      <c r="D56" s="98">
        <v>0</v>
      </c>
      <c r="E56" s="99">
        <v>0</v>
      </c>
      <c r="F56" s="109">
        <f t="shared" si="19"/>
        <v>0</v>
      </c>
      <c r="G56" s="381">
        <f t="shared" si="34"/>
        <v>0</v>
      </c>
      <c r="H56" s="99"/>
      <c r="I56" s="109">
        <f t="shared" si="20"/>
        <v>0</v>
      </c>
      <c r="J56" s="381">
        <f t="shared" si="35"/>
        <v>0</v>
      </c>
      <c r="K56" s="99"/>
      <c r="L56" s="109">
        <f t="shared" si="21"/>
        <v>0</v>
      </c>
      <c r="M56" s="381">
        <f t="shared" si="36"/>
        <v>0</v>
      </c>
      <c r="N56" s="101"/>
      <c r="O56" s="109">
        <f t="shared" si="31"/>
        <v>0</v>
      </c>
      <c r="P56" s="381">
        <f t="shared" si="37"/>
        <v>0</v>
      </c>
      <c r="Q56" s="119"/>
      <c r="R56" s="109">
        <f t="shared" si="32"/>
        <v>0</v>
      </c>
      <c r="S56" s="381">
        <f t="shared" si="38"/>
        <v>0</v>
      </c>
      <c r="T56" s="101"/>
      <c r="U56" s="109">
        <f t="shared" si="33"/>
        <v>0</v>
      </c>
      <c r="V56" s="381">
        <f t="shared" si="39"/>
        <v>0</v>
      </c>
    </row>
    <row r="57" spans="1:22" x14ac:dyDescent="0.2">
      <c r="A57" s="108"/>
      <c r="B57" s="109"/>
      <c r="C57" s="380" t="s">
        <v>63</v>
      </c>
      <c r="D57" s="98">
        <v>0</v>
      </c>
      <c r="E57" s="99">
        <v>0</v>
      </c>
      <c r="F57" s="109">
        <f t="shared" si="19"/>
        <v>0</v>
      </c>
      <c r="G57" s="381">
        <f t="shared" si="34"/>
        <v>0</v>
      </c>
      <c r="H57" s="99"/>
      <c r="I57" s="109">
        <f t="shared" si="20"/>
        <v>0</v>
      </c>
      <c r="J57" s="381">
        <f t="shared" si="35"/>
        <v>0</v>
      </c>
      <c r="K57" s="99"/>
      <c r="L57" s="109">
        <f t="shared" si="21"/>
        <v>0</v>
      </c>
      <c r="M57" s="381">
        <f t="shared" si="36"/>
        <v>0</v>
      </c>
      <c r="N57" s="101"/>
      <c r="O57" s="109">
        <f t="shared" si="31"/>
        <v>0</v>
      </c>
      <c r="P57" s="381">
        <f t="shared" si="37"/>
        <v>0</v>
      </c>
      <c r="Q57" s="119"/>
      <c r="R57" s="109">
        <f t="shared" si="32"/>
        <v>0</v>
      </c>
      <c r="S57" s="381">
        <f t="shared" si="38"/>
        <v>0</v>
      </c>
      <c r="T57" s="101"/>
      <c r="U57" s="109">
        <f t="shared" si="33"/>
        <v>0</v>
      </c>
      <c r="V57" s="381">
        <f t="shared" si="39"/>
        <v>0</v>
      </c>
    </row>
    <row r="58" spans="1:22" x14ac:dyDescent="0.2">
      <c r="A58" s="108"/>
      <c r="B58" s="109"/>
      <c r="C58" s="380" t="s">
        <v>63</v>
      </c>
      <c r="D58" s="98">
        <v>0</v>
      </c>
      <c r="E58" s="99">
        <v>0</v>
      </c>
      <c r="F58" s="109">
        <f t="shared" si="19"/>
        <v>0</v>
      </c>
      <c r="G58" s="381">
        <f t="shared" si="34"/>
        <v>0</v>
      </c>
      <c r="H58" s="99"/>
      <c r="I58" s="109">
        <f t="shared" si="20"/>
        <v>0</v>
      </c>
      <c r="J58" s="381">
        <f t="shared" si="35"/>
        <v>0</v>
      </c>
      <c r="K58" s="99"/>
      <c r="L58" s="109">
        <f t="shared" si="21"/>
        <v>0</v>
      </c>
      <c r="M58" s="381">
        <f t="shared" si="36"/>
        <v>0</v>
      </c>
      <c r="N58" s="101"/>
      <c r="O58" s="109">
        <f t="shared" si="31"/>
        <v>0</v>
      </c>
      <c r="P58" s="381">
        <f t="shared" si="37"/>
        <v>0</v>
      </c>
      <c r="Q58" s="119"/>
      <c r="R58" s="109">
        <f t="shared" si="32"/>
        <v>0</v>
      </c>
      <c r="S58" s="381">
        <f t="shared" si="38"/>
        <v>0</v>
      </c>
      <c r="T58" s="101"/>
      <c r="U58" s="109">
        <f t="shared" si="33"/>
        <v>0</v>
      </c>
      <c r="V58" s="381">
        <f t="shared" si="39"/>
        <v>0</v>
      </c>
    </row>
    <row r="59" spans="1:22" x14ac:dyDescent="0.2">
      <c r="A59" s="108"/>
      <c r="B59" s="109"/>
      <c r="C59" s="380" t="s">
        <v>63</v>
      </c>
      <c r="D59" s="98">
        <v>0</v>
      </c>
      <c r="E59" s="99">
        <v>0</v>
      </c>
      <c r="F59" s="109">
        <f t="shared" si="19"/>
        <v>0</v>
      </c>
      <c r="G59" s="381">
        <f t="shared" si="34"/>
        <v>0</v>
      </c>
      <c r="H59" s="99"/>
      <c r="I59" s="109">
        <f t="shared" si="20"/>
        <v>0</v>
      </c>
      <c r="J59" s="381">
        <f t="shared" si="35"/>
        <v>0</v>
      </c>
      <c r="K59" s="99"/>
      <c r="L59" s="109">
        <f t="shared" si="21"/>
        <v>0</v>
      </c>
      <c r="M59" s="381">
        <f t="shared" si="36"/>
        <v>0</v>
      </c>
      <c r="N59" s="101"/>
      <c r="O59" s="109">
        <f t="shared" si="31"/>
        <v>0</v>
      </c>
      <c r="P59" s="381">
        <f t="shared" si="37"/>
        <v>0</v>
      </c>
      <c r="Q59" s="119"/>
      <c r="R59" s="109">
        <f t="shared" si="32"/>
        <v>0</v>
      </c>
      <c r="S59" s="381">
        <f t="shared" si="38"/>
        <v>0</v>
      </c>
      <c r="T59" s="101"/>
      <c r="U59" s="109">
        <f t="shared" si="33"/>
        <v>0</v>
      </c>
      <c r="V59" s="381">
        <f t="shared" si="39"/>
        <v>0</v>
      </c>
    </row>
    <row r="60" spans="1:22" x14ac:dyDescent="0.2">
      <c r="A60" s="108"/>
      <c r="B60" s="109"/>
      <c r="C60" s="380" t="s">
        <v>63</v>
      </c>
      <c r="D60" s="98">
        <v>0</v>
      </c>
      <c r="E60" s="99">
        <v>0</v>
      </c>
      <c r="F60" s="109">
        <f t="shared" si="19"/>
        <v>0</v>
      </c>
      <c r="G60" s="381">
        <f t="shared" si="34"/>
        <v>0</v>
      </c>
      <c r="H60" s="99"/>
      <c r="I60" s="109">
        <f t="shared" si="20"/>
        <v>0</v>
      </c>
      <c r="J60" s="381">
        <f t="shared" si="35"/>
        <v>0</v>
      </c>
      <c r="K60" s="99"/>
      <c r="L60" s="109">
        <f t="shared" si="21"/>
        <v>0</v>
      </c>
      <c r="M60" s="381">
        <f t="shared" si="36"/>
        <v>0</v>
      </c>
      <c r="N60" s="101"/>
      <c r="O60" s="109">
        <f t="shared" si="31"/>
        <v>0</v>
      </c>
      <c r="P60" s="381">
        <f t="shared" si="37"/>
        <v>0</v>
      </c>
      <c r="Q60" s="119"/>
      <c r="R60" s="109">
        <f t="shared" si="32"/>
        <v>0</v>
      </c>
      <c r="S60" s="381">
        <f t="shared" si="38"/>
        <v>0</v>
      </c>
      <c r="T60" s="101"/>
      <c r="U60" s="109">
        <f t="shared" si="33"/>
        <v>0</v>
      </c>
      <c r="V60" s="381">
        <f t="shared" si="39"/>
        <v>0</v>
      </c>
    </row>
    <row r="61" spans="1:22" x14ac:dyDescent="0.2">
      <c r="A61" s="108"/>
      <c r="B61" s="109"/>
      <c r="C61" s="380" t="s">
        <v>63</v>
      </c>
      <c r="D61" s="98"/>
      <c r="E61" s="99"/>
      <c r="F61" s="109">
        <f t="shared" si="19"/>
        <v>0</v>
      </c>
      <c r="G61" s="381">
        <f t="shared" si="34"/>
        <v>0</v>
      </c>
      <c r="H61" s="99"/>
      <c r="I61" s="109">
        <f t="shared" si="20"/>
        <v>0</v>
      </c>
      <c r="J61" s="381">
        <f t="shared" si="35"/>
        <v>0</v>
      </c>
      <c r="K61" s="99"/>
      <c r="L61" s="109">
        <f t="shared" si="21"/>
        <v>0</v>
      </c>
      <c r="M61" s="381">
        <f t="shared" si="36"/>
        <v>0</v>
      </c>
      <c r="N61" s="101"/>
      <c r="O61" s="109">
        <f t="shared" si="31"/>
        <v>0</v>
      </c>
      <c r="P61" s="381">
        <f t="shared" si="37"/>
        <v>0</v>
      </c>
      <c r="Q61" s="119"/>
      <c r="R61" s="109">
        <f t="shared" si="32"/>
        <v>0</v>
      </c>
      <c r="S61" s="381">
        <f t="shared" si="38"/>
        <v>0</v>
      </c>
      <c r="T61" s="101"/>
      <c r="U61" s="109">
        <f t="shared" si="33"/>
        <v>0</v>
      </c>
      <c r="V61" s="381">
        <f t="shared" si="39"/>
        <v>0</v>
      </c>
    </row>
    <row r="62" spans="1:22" x14ac:dyDescent="0.2">
      <c r="A62" s="108"/>
      <c r="B62" s="109"/>
      <c r="C62" s="380" t="s">
        <v>63</v>
      </c>
      <c r="D62" s="98"/>
      <c r="E62" s="99"/>
      <c r="F62" s="109">
        <f t="shared" si="19"/>
        <v>0</v>
      </c>
      <c r="G62" s="381">
        <f t="shared" si="34"/>
        <v>0</v>
      </c>
      <c r="H62" s="99"/>
      <c r="I62" s="109">
        <f t="shared" si="20"/>
        <v>0</v>
      </c>
      <c r="J62" s="381">
        <f t="shared" si="35"/>
        <v>0</v>
      </c>
      <c r="K62" s="99"/>
      <c r="L62" s="109">
        <f t="shared" si="21"/>
        <v>0</v>
      </c>
      <c r="M62" s="381">
        <f t="shared" si="36"/>
        <v>0</v>
      </c>
      <c r="N62" s="101"/>
      <c r="O62" s="109">
        <f t="shared" si="31"/>
        <v>0</v>
      </c>
      <c r="P62" s="381">
        <f t="shared" si="37"/>
        <v>0</v>
      </c>
      <c r="Q62" s="119"/>
      <c r="R62" s="109">
        <f t="shared" si="32"/>
        <v>0</v>
      </c>
      <c r="S62" s="381">
        <f t="shared" si="38"/>
        <v>0</v>
      </c>
      <c r="T62" s="101"/>
      <c r="U62" s="109">
        <f t="shared" si="33"/>
        <v>0</v>
      </c>
      <c r="V62" s="381">
        <f t="shared" si="39"/>
        <v>0</v>
      </c>
    </row>
    <row r="63" spans="1:22" x14ac:dyDescent="0.2">
      <c r="A63" s="108"/>
      <c r="B63" s="109"/>
      <c r="C63" s="380" t="s">
        <v>63</v>
      </c>
      <c r="D63" s="98"/>
      <c r="E63" s="99"/>
      <c r="F63" s="109">
        <f t="shared" si="19"/>
        <v>0</v>
      </c>
      <c r="G63" s="381">
        <f t="shared" si="34"/>
        <v>0</v>
      </c>
      <c r="H63" s="99"/>
      <c r="I63" s="109">
        <f t="shared" si="20"/>
        <v>0</v>
      </c>
      <c r="J63" s="381">
        <f t="shared" si="35"/>
        <v>0</v>
      </c>
      <c r="K63" s="99"/>
      <c r="L63" s="109">
        <f t="shared" si="21"/>
        <v>0</v>
      </c>
      <c r="M63" s="381">
        <f t="shared" si="36"/>
        <v>0</v>
      </c>
      <c r="N63" s="101"/>
      <c r="O63" s="109">
        <f t="shared" si="31"/>
        <v>0</v>
      </c>
      <c r="P63" s="381">
        <f t="shared" si="37"/>
        <v>0</v>
      </c>
      <c r="Q63" s="119"/>
      <c r="R63" s="109">
        <f t="shared" si="32"/>
        <v>0</v>
      </c>
      <c r="S63" s="381">
        <f t="shared" si="38"/>
        <v>0</v>
      </c>
      <c r="T63" s="101"/>
      <c r="U63" s="109">
        <f t="shared" si="33"/>
        <v>0</v>
      </c>
      <c r="V63" s="381">
        <f t="shared" si="39"/>
        <v>0</v>
      </c>
    </row>
    <row r="64" spans="1:22" x14ac:dyDescent="0.2">
      <c r="A64" s="108"/>
      <c r="B64" s="109"/>
      <c r="C64" s="380" t="s">
        <v>63</v>
      </c>
      <c r="D64" s="98"/>
      <c r="E64" s="99"/>
      <c r="F64" s="109">
        <f t="shared" si="19"/>
        <v>0</v>
      </c>
      <c r="G64" s="381">
        <f t="shared" si="34"/>
        <v>0</v>
      </c>
      <c r="H64" s="99"/>
      <c r="I64" s="109">
        <f t="shared" si="20"/>
        <v>0</v>
      </c>
      <c r="J64" s="381">
        <f t="shared" si="35"/>
        <v>0</v>
      </c>
      <c r="K64" s="99"/>
      <c r="L64" s="109">
        <f t="shared" si="21"/>
        <v>0</v>
      </c>
      <c r="M64" s="381">
        <f t="shared" si="36"/>
        <v>0</v>
      </c>
      <c r="N64" s="101"/>
      <c r="O64" s="109">
        <f t="shared" si="31"/>
        <v>0</v>
      </c>
      <c r="P64" s="381">
        <f t="shared" si="37"/>
        <v>0</v>
      </c>
      <c r="Q64" s="119"/>
      <c r="R64" s="109">
        <f t="shared" si="32"/>
        <v>0</v>
      </c>
      <c r="S64" s="381">
        <f t="shared" si="38"/>
        <v>0</v>
      </c>
      <c r="T64" s="101"/>
      <c r="U64" s="109">
        <f t="shared" si="33"/>
        <v>0</v>
      </c>
      <c r="V64" s="381">
        <f t="shared" si="39"/>
        <v>0</v>
      </c>
    </row>
    <row r="65" spans="1:22" x14ac:dyDescent="0.2">
      <c r="A65" s="108"/>
      <c r="B65" s="109"/>
      <c r="C65" s="380" t="s">
        <v>63</v>
      </c>
      <c r="D65" s="98"/>
      <c r="E65" s="99"/>
      <c r="F65" s="109">
        <f t="shared" si="19"/>
        <v>0</v>
      </c>
      <c r="G65" s="381">
        <f t="shared" si="34"/>
        <v>0</v>
      </c>
      <c r="H65" s="99"/>
      <c r="I65" s="109">
        <f t="shared" si="20"/>
        <v>0</v>
      </c>
      <c r="J65" s="381">
        <f t="shared" si="35"/>
        <v>0</v>
      </c>
      <c r="K65" s="99"/>
      <c r="L65" s="109">
        <f t="shared" si="21"/>
        <v>0</v>
      </c>
      <c r="M65" s="381">
        <f t="shared" si="36"/>
        <v>0</v>
      </c>
      <c r="N65" s="101"/>
      <c r="O65" s="109">
        <f t="shared" si="31"/>
        <v>0</v>
      </c>
      <c r="P65" s="381">
        <f t="shared" si="37"/>
        <v>0</v>
      </c>
      <c r="Q65" s="119"/>
      <c r="R65" s="109">
        <f t="shared" si="32"/>
        <v>0</v>
      </c>
      <c r="S65" s="381">
        <f t="shared" si="38"/>
        <v>0</v>
      </c>
      <c r="T65" s="101"/>
      <c r="U65" s="109">
        <f t="shared" si="33"/>
        <v>0</v>
      </c>
      <c r="V65" s="381">
        <f t="shared" si="39"/>
        <v>0</v>
      </c>
    </row>
    <row r="66" spans="1:22" x14ac:dyDescent="0.2">
      <c r="A66" s="110"/>
      <c r="B66" s="111"/>
      <c r="C66" s="382" t="s">
        <v>63</v>
      </c>
      <c r="D66" s="100">
        <v>0</v>
      </c>
      <c r="E66" s="101">
        <v>0</v>
      </c>
      <c r="F66" s="109">
        <f t="shared" si="19"/>
        <v>0</v>
      </c>
      <c r="G66" s="381">
        <f t="shared" si="34"/>
        <v>0</v>
      </c>
      <c r="H66" s="101"/>
      <c r="I66" s="109">
        <f t="shared" si="20"/>
        <v>0</v>
      </c>
      <c r="J66" s="381">
        <f t="shared" si="35"/>
        <v>0</v>
      </c>
      <c r="K66" s="101"/>
      <c r="L66" s="109">
        <f t="shared" si="21"/>
        <v>0</v>
      </c>
      <c r="M66" s="381">
        <f t="shared" si="36"/>
        <v>0</v>
      </c>
      <c r="N66" s="101"/>
      <c r="O66" s="109">
        <f>D66*N66</f>
        <v>0</v>
      </c>
      <c r="P66" s="381">
        <f t="shared" si="37"/>
        <v>0</v>
      </c>
      <c r="Q66" s="119"/>
      <c r="R66" s="109">
        <f>Q66*D66</f>
        <v>0</v>
      </c>
      <c r="S66" s="381">
        <f t="shared" si="38"/>
        <v>0</v>
      </c>
      <c r="T66" s="101"/>
      <c r="U66" s="109">
        <f>T66*D66</f>
        <v>0</v>
      </c>
      <c r="V66" s="381">
        <f t="shared" si="39"/>
        <v>0</v>
      </c>
    </row>
    <row r="67" spans="1:22" x14ac:dyDescent="0.2">
      <c r="A67" s="114"/>
      <c r="B67" s="115"/>
      <c r="C67" s="385" t="s">
        <v>63</v>
      </c>
      <c r="D67" s="104"/>
      <c r="E67" s="105"/>
      <c r="F67" s="109">
        <f t="shared" si="19"/>
        <v>0</v>
      </c>
      <c r="G67" s="381">
        <f t="shared" si="34"/>
        <v>0</v>
      </c>
      <c r="H67" s="105"/>
      <c r="I67" s="109">
        <f t="shared" si="20"/>
        <v>0</v>
      </c>
      <c r="J67" s="381">
        <f t="shared" si="35"/>
        <v>0</v>
      </c>
      <c r="K67" s="105"/>
      <c r="L67" s="109">
        <f t="shared" si="21"/>
        <v>0</v>
      </c>
      <c r="M67" s="381">
        <f t="shared" si="36"/>
        <v>0</v>
      </c>
      <c r="N67" s="105"/>
      <c r="O67" s="109">
        <f>D67*N67</f>
        <v>0</v>
      </c>
      <c r="P67" s="381">
        <f t="shared" si="37"/>
        <v>0</v>
      </c>
      <c r="Q67" s="121"/>
      <c r="R67" s="109">
        <f>Q67*D67</f>
        <v>0</v>
      </c>
      <c r="S67" s="381">
        <f t="shared" si="38"/>
        <v>0</v>
      </c>
      <c r="T67" s="105"/>
      <c r="U67" s="109">
        <f>T67*D67</f>
        <v>0</v>
      </c>
      <c r="V67" s="381">
        <f t="shared" si="39"/>
        <v>0</v>
      </c>
    </row>
    <row r="68" spans="1:22" ht="13.5" thickBot="1" x14ac:dyDescent="0.25">
      <c r="A68" s="116"/>
      <c r="B68" s="117"/>
      <c r="C68" s="386" t="s">
        <v>63</v>
      </c>
      <c r="D68" s="106"/>
      <c r="E68" s="107"/>
      <c r="F68" s="387">
        <f t="shared" si="19"/>
        <v>0</v>
      </c>
      <c r="G68" s="388">
        <f t="shared" si="34"/>
        <v>0</v>
      </c>
      <c r="H68" s="107"/>
      <c r="I68" s="387">
        <f t="shared" si="20"/>
        <v>0</v>
      </c>
      <c r="J68" s="388">
        <f t="shared" si="35"/>
        <v>0</v>
      </c>
      <c r="K68" s="107"/>
      <c r="L68" s="387">
        <f t="shared" si="21"/>
        <v>0</v>
      </c>
      <c r="M68" s="388">
        <f t="shared" si="36"/>
        <v>0</v>
      </c>
      <c r="N68" s="107"/>
      <c r="O68" s="387">
        <f>D68*N68</f>
        <v>0</v>
      </c>
      <c r="P68" s="388">
        <f t="shared" si="37"/>
        <v>0</v>
      </c>
      <c r="Q68" s="122"/>
      <c r="R68" s="387">
        <f>Q68*D68</f>
        <v>0</v>
      </c>
      <c r="S68" s="388">
        <f t="shared" si="38"/>
        <v>0</v>
      </c>
      <c r="T68" s="107"/>
      <c r="U68" s="387">
        <f>T68*D68</f>
        <v>0</v>
      </c>
      <c r="V68" s="388">
        <f t="shared" si="39"/>
        <v>0</v>
      </c>
    </row>
    <row r="69" spans="1:22" ht="13.5" thickBot="1" x14ac:dyDescent="0.25"/>
    <row r="70" spans="1:22" ht="13.5" thickBot="1" x14ac:dyDescent="0.25">
      <c r="G70" s="398">
        <f>SUM(F39:F68)+SUM(G39:G68)</f>
        <v>0</v>
      </c>
      <c r="J70" s="398">
        <f>SUM(I39:I68)+SUM(J39:J68)</f>
        <v>0</v>
      </c>
      <c r="M70" s="398">
        <f>SUM(L39:L68)+SUM(M39:M68)</f>
        <v>0</v>
      </c>
      <c r="P70" s="398">
        <f>SUM(O39:O68)+SUM(P39:P68)</f>
        <v>0</v>
      </c>
      <c r="S70" s="398">
        <f>SUM(R39:R68)+SUM(S39:S68)</f>
        <v>0</v>
      </c>
      <c r="V70" s="398">
        <f>SUM(U39:U68)+SUM(V39:V68)</f>
        <v>0</v>
      </c>
    </row>
    <row r="71" spans="1:22" ht="13.5" thickBot="1" x14ac:dyDescent="0.25">
      <c r="G71" s="329"/>
      <c r="H71" s="330"/>
      <c r="I71" s="330"/>
      <c r="J71" s="329"/>
      <c r="K71" s="330"/>
      <c r="L71" s="330"/>
      <c r="M71" s="329"/>
      <c r="N71" s="330"/>
      <c r="O71" s="330"/>
      <c r="P71" s="329"/>
      <c r="Q71" s="330"/>
      <c r="R71" s="330"/>
      <c r="S71" s="329"/>
      <c r="T71" s="330"/>
      <c r="U71" s="330"/>
      <c r="V71" s="329"/>
    </row>
    <row r="72" spans="1:22" ht="13.5" thickBot="1" x14ac:dyDescent="0.25">
      <c r="B72" s="129" t="s">
        <v>160</v>
      </c>
      <c r="D72" s="543">
        <f>G35+J35+M35+P35+S35+V35+V70+S70+P70+M70+J70+G70</f>
        <v>0</v>
      </c>
      <c r="E72" s="544"/>
      <c r="F72" s="148"/>
      <c r="G72" s="148"/>
      <c r="H72" s="129" t="s">
        <v>161</v>
      </c>
      <c r="I72" s="148"/>
      <c r="J72" s="148"/>
      <c r="K72" s="543">
        <f>SUM(G4:G33)+SUM(J4:J33)+SUM(M4:M33)+SUM(P4:P33)+SUM(S4:S33)+SUM(V4:V33)+SUM(G39:G68)+SUM(J39:J68)+SUM(M39:M68)+SUM(P39:P68)+SUM(S39:S68)+SUM(V39:V68)</f>
        <v>0</v>
      </c>
      <c r="L72" s="544"/>
      <c r="M72" s="148"/>
      <c r="N72" s="148"/>
      <c r="O72" s="331"/>
      <c r="P72" s="148"/>
      <c r="Q72" s="148"/>
      <c r="R72" s="148"/>
      <c r="S72" s="543">
        <v>0</v>
      </c>
      <c r="T72" s="544"/>
      <c r="U72" s="331" t="s">
        <v>162</v>
      </c>
      <c r="V72" s="148"/>
    </row>
    <row r="73" spans="1:22" x14ac:dyDescent="0.2"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331" t="s">
        <v>163</v>
      </c>
      <c r="V73" s="148"/>
    </row>
    <row r="74" spans="1:22" x14ac:dyDescent="0.2">
      <c r="B74" s="129" t="s">
        <v>66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</row>
    <row r="75" spans="1:22" x14ac:dyDescent="0.2">
      <c r="B75" s="129" t="s">
        <v>67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</row>
    <row r="76" spans="1:22" x14ac:dyDescent="0.2">
      <c r="B76" s="129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</row>
    <row r="77" spans="1:22" x14ac:dyDescent="0.2">
      <c r="B77" s="129" t="s">
        <v>84</v>
      </c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</row>
    <row r="78" spans="1:22" x14ac:dyDescent="0.2">
      <c r="C78" s="545"/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</row>
    <row r="79" spans="1:22" x14ac:dyDescent="0.2">
      <c r="C79" s="545"/>
      <c r="D79" s="545"/>
      <c r="E79" s="545"/>
      <c r="F79" s="545"/>
      <c r="G79" s="545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  <c r="T79" s="545"/>
      <c r="U79" s="545"/>
      <c r="V79" s="545"/>
    </row>
    <row r="80" spans="1:22" x14ac:dyDescent="0.2">
      <c r="G80" s="329"/>
      <c r="H80" s="330"/>
      <c r="I80" s="330"/>
      <c r="J80" s="329"/>
      <c r="K80" s="330"/>
      <c r="L80" s="330"/>
      <c r="M80" s="329"/>
      <c r="N80" s="330"/>
      <c r="O80" s="330"/>
      <c r="P80" s="329"/>
      <c r="Q80" s="330"/>
      <c r="R80" s="330"/>
      <c r="S80" s="329"/>
      <c r="T80" s="330"/>
      <c r="U80" s="330"/>
      <c r="V80" s="329"/>
    </row>
    <row r="81" spans="1:22" ht="16.5" thickBot="1" x14ac:dyDescent="0.3">
      <c r="A81" s="557" t="s">
        <v>148</v>
      </c>
      <c r="B81" s="557"/>
      <c r="C81" s="557"/>
      <c r="D81" s="557"/>
      <c r="E81" s="557"/>
      <c r="F81" s="557"/>
      <c r="G81" s="557"/>
      <c r="H81" s="557"/>
      <c r="I81" s="557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</row>
    <row r="82" spans="1:22" ht="13.5" thickBot="1" x14ac:dyDescent="0.25">
      <c r="A82" s="551" t="s">
        <v>45</v>
      </c>
      <c r="B82" s="553" t="s">
        <v>46</v>
      </c>
      <c r="C82" s="553" t="s">
        <v>80</v>
      </c>
      <c r="D82" s="555" t="s">
        <v>81</v>
      </c>
      <c r="E82" s="546" t="s">
        <v>49</v>
      </c>
      <c r="F82" s="547"/>
      <c r="G82" s="548"/>
      <c r="H82" s="546" t="s">
        <v>52</v>
      </c>
      <c r="I82" s="547"/>
      <c r="J82" s="548"/>
      <c r="K82" s="546" t="s">
        <v>53</v>
      </c>
      <c r="L82" s="547"/>
      <c r="M82" s="548"/>
      <c r="N82" s="546" t="s">
        <v>54</v>
      </c>
      <c r="O82" s="547"/>
      <c r="P82" s="548"/>
      <c r="Q82" s="549" t="s">
        <v>55</v>
      </c>
      <c r="R82" s="547"/>
      <c r="S82" s="550"/>
      <c r="T82" s="546" t="s">
        <v>56</v>
      </c>
      <c r="U82" s="547"/>
      <c r="V82" s="548"/>
    </row>
    <row r="83" spans="1:22" ht="23.25" thickBot="1" x14ac:dyDescent="0.25">
      <c r="A83" s="552"/>
      <c r="B83" s="554"/>
      <c r="C83" s="554"/>
      <c r="D83" s="556"/>
      <c r="E83" s="85" t="s">
        <v>65</v>
      </c>
      <c r="F83" s="125" t="s">
        <v>82</v>
      </c>
      <c r="G83" s="87" t="s">
        <v>51</v>
      </c>
      <c r="H83" s="86" t="s">
        <v>65</v>
      </c>
      <c r="I83" s="125" t="s">
        <v>82</v>
      </c>
      <c r="J83" s="87" t="s">
        <v>51</v>
      </c>
      <c r="K83" s="86" t="s">
        <v>65</v>
      </c>
      <c r="L83" s="125" t="s">
        <v>82</v>
      </c>
      <c r="M83" s="87" t="s">
        <v>51</v>
      </c>
      <c r="N83" s="86" t="s">
        <v>65</v>
      </c>
      <c r="O83" s="125" t="s">
        <v>82</v>
      </c>
      <c r="P83" s="87" t="s">
        <v>51</v>
      </c>
      <c r="Q83" s="86" t="s">
        <v>65</v>
      </c>
      <c r="R83" s="125" t="s">
        <v>82</v>
      </c>
      <c r="S83" s="89" t="s">
        <v>51</v>
      </c>
      <c r="T83" s="86" t="s">
        <v>65</v>
      </c>
      <c r="U83" s="125" t="s">
        <v>82</v>
      </c>
      <c r="V83" s="87" t="s">
        <v>51</v>
      </c>
    </row>
    <row r="84" spans="1:22" x14ac:dyDescent="0.2">
      <c r="A84" s="332"/>
      <c r="B84" s="333"/>
      <c r="C84" s="334" t="s">
        <v>80</v>
      </c>
      <c r="D84" s="389">
        <v>0</v>
      </c>
      <c r="E84" s="390">
        <v>0</v>
      </c>
      <c r="F84" s="337">
        <f t="shared" ref="F84:F93" si="40">D84*E84</f>
        <v>0</v>
      </c>
      <c r="G84" s="338">
        <f>F84*33.8%</f>
        <v>0</v>
      </c>
      <c r="H84" s="336">
        <v>0</v>
      </c>
      <c r="I84" s="333">
        <f t="shared" ref="I84:I93" si="41">D84*H84</f>
        <v>0</v>
      </c>
      <c r="J84" s="338">
        <f>I84*33.8%</f>
        <v>0</v>
      </c>
      <c r="K84" s="336"/>
      <c r="L84" s="333">
        <f>D84*K84</f>
        <v>0</v>
      </c>
      <c r="M84" s="338">
        <f>L84*33.8%</f>
        <v>0</v>
      </c>
      <c r="N84" s="336"/>
      <c r="O84" s="333">
        <f>D84*N84</f>
        <v>0</v>
      </c>
      <c r="P84" s="338">
        <f>O84*33.8%</f>
        <v>0</v>
      </c>
      <c r="Q84" s="339"/>
      <c r="R84" s="333">
        <f>Q84*D84</f>
        <v>0</v>
      </c>
      <c r="S84" s="338">
        <f>R84*33.8%</f>
        <v>0</v>
      </c>
      <c r="T84" s="336"/>
      <c r="U84" s="333">
        <f>T84*D84</f>
        <v>0</v>
      </c>
      <c r="V84" s="338">
        <f>U84*33.8%</f>
        <v>0</v>
      </c>
    </row>
    <row r="85" spans="1:22" x14ac:dyDescent="0.2">
      <c r="A85" s="340"/>
      <c r="B85" s="348"/>
      <c r="C85" s="94" t="s">
        <v>80</v>
      </c>
      <c r="D85" s="391">
        <v>0</v>
      </c>
      <c r="E85" s="350">
        <v>0</v>
      </c>
      <c r="F85" s="344">
        <f t="shared" si="40"/>
        <v>0</v>
      </c>
      <c r="G85" s="345">
        <f t="shared" ref="G85:G93" si="42">F85*33.8%</f>
        <v>0</v>
      </c>
      <c r="H85" s="350">
        <v>0</v>
      </c>
      <c r="I85" s="341">
        <f t="shared" si="41"/>
        <v>0</v>
      </c>
      <c r="J85" s="345">
        <f t="shared" ref="J85:J93" si="43">I85*33.8%</f>
        <v>0</v>
      </c>
      <c r="K85" s="350"/>
      <c r="L85" s="341">
        <f t="shared" ref="L85:L90" si="44">D85*K85</f>
        <v>0</v>
      </c>
      <c r="M85" s="345">
        <f t="shared" ref="M85:M93" si="45">L85*33.8%</f>
        <v>0</v>
      </c>
      <c r="N85" s="350"/>
      <c r="O85" s="341">
        <f t="shared" ref="O85:O90" si="46">D85*N85</f>
        <v>0</v>
      </c>
      <c r="P85" s="345">
        <f t="shared" ref="P85:P93" si="47">O85*33.8%</f>
        <v>0</v>
      </c>
      <c r="Q85" s="351"/>
      <c r="R85" s="341">
        <f t="shared" ref="R85:R90" si="48">Q85*D85</f>
        <v>0</v>
      </c>
      <c r="S85" s="345">
        <f t="shared" ref="S85:S93" si="49">R85*33.8%</f>
        <v>0</v>
      </c>
      <c r="T85" s="350"/>
      <c r="U85" s="341">
        <f t="shared" ref="U85:U90" si="50">T85*D85</f>
        <v>0</v>
      </c>
      <c r="V85" s="345">
        <f t="shared" ref="V85:V93" si="51">U85*33.8%</f>
        <v>0</v>
      </c>
    </row>
    <row r="86" spans="1:22" x14ac:dyDescent="0.2">
      <c r="A86" s="340"/>
      <c r="B86" s="348"/>
      <c r="C86" s="94" t="s">
        <v>80</v>
      </c>
      <c r="D86" s="391">
        <v>0</v>
      </c>
      <c r="E86" s="350">
        <v>0</v>
      </c>
      <c r="F86" s="344">
        <f t="shared" si="40"/>
        <v>0</v>
      </c>
      <c r="G86" s="345">
        <f t="shared" si="42"/>
        <v>0</v>
      </c>
      <c r="H86" s="350">
        <v>0</v>
      </c>
      <c r="I86" s="341">
        <f t="shared" si="41"/>
        <v>0</v>
      </c>
      <c r="J86" s="345">
        <f t="shared" si="43"/>
        <v>0</v>
      </c>
      <c r="K86" s="350"/>
      <c r="L86" s="341">
        <f t="shared" si="44"/>
        <v>0</v>
      </c>
      <c r="M86" s="345">
        <f t="shared" si="45"/>
        <v>0</v>
      </c>
      <c r="N86" s="350"/>
      <c r="O86" s="341">
        <f t="shared" si="46"/>
        <v>0</v>
      </c>
      <c r="P86" s="345">
        <f t="shared" si="47"/>
        <v>0</v>
      </c>
      <c r="Q86" s="351"/>
      <c r="R86" s="341">
        <f t="shared" si="48"/>
        <v>0</v>
      </c>
      <c r="S86" s="345">
        <f t="shared" si="49"/>
        <v>0</v>
      </c>
      <c r="T86" s="350"/>
      <c r="U86" s="341">
        <f t="shared" si="50"/>
        <v>0</v>
      </c>
      <c r="V86" s="345">
        <f t="shared" si="51"/>
        <v>0</v>
      </c>
    </row>
    <row r="87" spans="1:22" x14ac:dyDescent="0.2">
      <c r="A87" s="340"/>
      <c r="B87" s="341"/>
      <c r="C87" s="93" t="s">
        <v>80</v>
      </c>
      <c r="D87" s="392">
        <v>0</v>
      </c>
      <c r="E87" s="393"/>
      <c r="F87" s="344">
        <f t="shared" si="40"/>
        <v>0</v>
      </c>
      <c r="G87" s="345">
        <f t="shared" si="42"/>
        <v>0</v>
      </c>
      <c r="H87" s="350">
        <v>0</v>
      </c>
      <c r="I87" s="341">
        <f t="shared" si="41"/>
        <v>0</v>
      </c>
      <c r="J87" s="345">
        <f t="shared" si="43"/>
        <v>0</v>
      </c>
      <c r="K87" s="350"/>
      <c r="L87" s="341">
        <f t="shared" si="44"/>
        <v>0</v>
      </c>
      <c r="M87" s="345">
        <f t="shared" si="45"/>
        <v>0</v>
      </c>
      <c r="N87" s="350"/>
      <c r="O87" s="341">
        <f t="shared" si="46"/>
        <v>0</v>
      </c>
      <c r="P87" s="345">
        <f t="shared" si="47"/>
        <v>0</v>
      </c>
      <c r="Q87" s="351"/>
      <c r="R87" s="341">
        <f t="shared" si="48"/>
        <v>0</v>
      </c>
      <c r="S87" s="345">
        <f t="shared" si="49"/>
        <v>0</v>
      </c>
      <c r="T87" s="350"/>
      <c r="U87" s="341">
        <f t="shared" si="50"/>
        <v>0</v>
      </c>
      <c r="V87" s="345">
        <f t="shared" si="51"/>
        <v>0</v>
      </c>
    </row>
    <row r="88" spans="1:22" x14ac:dyDescent="0.2">
      <c r="A88" s="340"/>
      <c r="B88" s="341"/>
      <c r="C88" s="93" t="s">
        <v>80</v>
      </c>
      <c r="D88" s="392">
        <v>0</v>
      </c>
      <c r="E88" s="393"/>
      <c r="F88" s="344">
        <f t="shared" si="40"/>
        <v>0</v>
      </c>
      <c r="G88" s="345">
        <f t="shared" si="42"/>
        <v>0</v>
      </c>
      <c r="H88" s="350">
        <v>0</v>
      </c>
      <c r="I88" s="341">
        <f t="shared" si="41"/>
        <v>0</v>
      </c>
      <c r="J88" s="345">
        <f t="shared" si="43"/>
        <v>0</v>
      </c>
      <c r="K88" s="350"/>
      <c r="L88" s="341">
        <f t="shared" si="44"/>
        <v>0</v>
      </c>
      <c r="M88" s="345">
        <f t="shared" si="45"/>
        <v>0</v>
      </c>
      <c r="N88" s="350"/>
      <c r="O88" s="341">
        <f t="shared" si="46"/>
        <v>0</v>
      </c>
      <c r="P88" s="345">
        <f t="shared" si="47"/>
        <v>0</v>
      </c>
      <c r="Q88" s="351"/>
      <c r="R88" s="341">
        <f t="shared" si="48"/>
        <v>0</v>
      </c>
      <c r="S88" s="345">
        <f t="shared" si="49"/>
        <v>0</v>
      </c>
      <c r="T88" s="350"/>
      <c r="U88" s="341">
        <f t="shared" si="50"/>
        <v>0</v>
      </c>
      <c r="V88" s="345">
        <f t="shared" si="51"/>
        <v>0</v>
      </c>
    </row>
    <row r="89" spans="1:22" x14ac:dyDescent="0.2">
      <c r="A89" s="340"/>
      <c r="B89" s="341"/>
      <c r="C89" s="93" t="s">
        <v>80</v>
      </c>
      <c r="D89" s="392">
        <v>0</v>
      </c>
      <c r="E89" s="393">
        <v>0</v>
      </c>
      <c r="F89" s="344">
        <f t="shared" si="40"/>
        <v>0</v>
      </c>
      <c r="G89" s="345">
        <f t="shared" si="42"/>
        <v>0</v>
      </c>
      <c r="H89" s="350">
        <v>0</v>
      </c>
      <c r="I89" s="341">
        <f t="shared" si="41"/>
        <v>0</v>
      </c>
      <c r="J89" s="345">
        <f t="shared" si="43"/>
        <v>0</v>
      </c>
      <c r="K89" s="350"/>
      <c r="L89" s="341">
        <f t="shared" si="44"/>
        <v>0</v>
      </c>
      <c r="M89" s="345">
        <f t="shared" si="45"/>
        <v>0</v>
      </c>
      <c r="N89" s="350"/>
      <c r="O89" s="341">
        <f t="shared" si="46"/>
        <v>0</v>
      </c>
      <c r="P89" s="345">
        <f t="shared" si="47"/>
        <v>0</v>
      </c>
      <c r="Q89" s="351"/>
      <c r="R89" s="341">
        <f t="shared" si="48"/>
        <v>0</v>
      </c>
      <c r="S89" s="345">
        <f t="shared" si="49"/>
        <v>0</v>
      </c>
      <c r="T89" s="350"/>
      <c r="U89" s="341">
        <f t="shared" si="50"/>
        <v>0</v>
      </c>
      <c r="V89" s="345">
        <f t="shared" si="51"/>
        <v>0</v>
      </c>
    </row>
    <row r="90" spans="1:22" x14ac:dyDescent="0.2">
      <c r="A90" s="340"/>
      <c r="B90" s="341"/>
      <c r="C90" s="93" t="s">
        <v>80</v>
      </c>
      <c r="D90" s="392">
        <v>0</v>
      </c>
      <c r="E90" s="393"/>
      <c r="F90" s="344">
        <f t="shared" si="40"/>
        <v>0</v>
      </c>
      <c r="G90" s="345">
        <f t="shared" si="42"/>
        <v>0</v>
      </c>
      <c r="H90" s="350">
        <v>0</v>
      </c>
      <c r="I90" s="341">
        <f t="shared" si="41"/>
        <v>0</v>
      </c>
      <c r="J90" s="345">
        <f t="shared" si="43"/>
        <v>0</v>
      </c>
      <c r="K90" s="350"/>
      <c r="L90" s="341">
        <f t="shared" si="44"/>
        <v>0</v>
      </c>
      <c r="M90" s="345">
        <f t="shared" si="45"/>
        <v>0</v>
      </c>
      <c r="N90" s="350"/>
      <c r="O90" s="341">
        <f t="shared" si="46"/>
        <v>0</v>
      </c>
      <c r="P90" s="345">
        <f t="shared" si="47"/>
        <v>0</v>
      </c>
      <c r="Q90" s="351"/>
      <c r="R90" s="341">
        <f t="shared" si="48"/>
        <v>0</v>
      </c>
      <c r="S90" s="345">
        <f t="shared" si="49"/>
        <v>0</v>
      </c>
      <c r="T90" s="350"/>
      <c r="U90" s="341">
        <f t="shared" si="50"/>
        <v>0</v>
      </c>
      <c r="V90" s="345">
        <f t="shared" si="51"/>
        <v>0</v>
      </c>
    </row>
    <row r="91" spans="1:22" x14ac:dyDescent="0.2">
      <c r="A91" s="347"/>
      <c r="B91" s="348"/>
      <c r="C91" s="94" t="s">
        <v>80</v>
      </c>
      <c r="D91" s="391">
        <v>0</v>
      </c>
      <c r="E91" s="350"/>
      <c r="F91" s="344">
        <f t="shared" si="40"/>
        <v>0</v>
      </c>
      <c r="G91" s="345">
        <f t="shared" si="42"/>
        <v>0</v>
      </c>
      <c r="H91" s="350">
        <v>0</v>
      </c>
      <c r="I91" s="341">
        <f t="shared" si="41"/>
        <v>0</v>
      </c>
      <c r="J91" s="345">
        <f t="shared" si="43"/>
        <v>0</v>
      </c>
      <c r="K91" s="350"/>
      <c r="L91" s="341">
        <f>D91*K91</f>
        <v>0</v>
      </c>
      <c r="M91" s="345">
        <f t="shared" si="45"/>
        <v>0</v>
      </c>
      <c r="N91" s="350"/>
      <c r="O91" s="341">
        <f>D91*N91</f>
        <v>0</v>
      </c>
      <c r="P91" s="345">
        <f t="shared" si="47"/>
        <v>0</v>
      </c>
      <c r="Q91" s="351"/>
      <c r="R91" s="341">
        <f>Q91*D91</f>
        <v>0</v>
      </c>
      <c r="S91" s="345">
        <f t="shared" si="49"/>
        <v>0</v>
      </c>
      <c r="T91" s="350"/>
      <c r="U91" s="341">
        <f>T91*D91</f>
        <v>0</v>
      </c>
      <c r="V91" s="345">
        <f t="shared" si="51"/>
        <v>0</v>
      </c>
    </row>
    <row r="92" spans="1:22" x14ac:dyDescent="0.2">
      <c r="A92" s="347"/>
      <c r="B92" s="348"/>
      <c r="C92" s="94" t="s">
        <v>80</v>
      </c>
      <c r="D92" s="391">
        <v>0</v>
      </c>
      <c r="E92" s="350"/>
      <c r="F92" s="344">
        <f t="shared" si="40"/>
        <v>0</v>
      </c>
      <c r="G92" s="345">
        <f t="shared" si="42"/>
        <v>0</v>
      </c>
      <c r="H92" s="350"/>
      <c r="I92" s="341">
        <f t="shared" si="41"/>
        <v>0</v>
      </c>
      <c r="J92" s="345">
        <f t="shared" si="43"/>
        <v>0</v>
      </c>
      <c r="K92" s="350">
        <v>0</v>
      </c>
      <c r="L92" s="341">
        <f>D92*K92</f>
        <v>0</v>
      </c>
      <c r="M92" s="345">
        <f t="shared" si="45"/>
        <v>0</v>
      </c>
      <c r="N92" s="350"/>
      <c r="O92" s="341">
        <f>D92*N92</f>
        <v>0</v>
      </c>
      <c r="P92" s="345">
        <f t="shared" si="47"/>
        <v>0</v>
      </c>
      <c r="Q92" s="351"/>
      <c r="R92" s="341">
        <f>Q92*D92</f>
        <v>0</v>
      </c>
      <c r="S92" s="345">
        <f t="shared" si="49"/>
        <v>0</v>
      </c>
      <c r="T92" s="350"/>
      <c r="U92" s="341">
        <f>T92*D92</f>
        <v>0</v>
      </c>
      <c r="V92" s="345">
        <f t="shared" si="51"/>
        <v>0</v>
      </c>
    </row>
    <row r="93" spans="1:22" ht="13.5" thickBot="1" x14ac:dyDescent="0.25">
      <c r="A93" s="364"/>
      <c r="B93" s="365"/>
      <c r="C93" s="96" t="s">
        <v>80</v>
      </c>
      <c r="D93" s="394">
        <v>0</v>
      </c>
      <c r="E93" s="367"/>
      <c r="F93" s="395">
        <f t="shared" si="40"/>
        <v>0</v>
      </c>
      <c r="G93" s="369">
        <f t="shared" si="42"/>
        <v>0</v>
      </c>
      <c r="H93" s="367"/>
      <c r="I93" s="365">
        <f t="shared" si="41"/>
        <v>0</v>
      </c>
      <c r="J93" s="369">
        <f t="shared" si="43"/>
        <v>0</v>
      </c>
      <c r="K93" s="367"/>
      <c r="L93" s="365">
        <f>D93*K93</f>
        <v>0</v>
      </c>
      <c r="M93" s="369">
        <f t="shared" si="45"/>
        <v>0</v>
      </c>
      <c r="N93" s="367">
        <v>0</v>
      </c>
      <c r="O93" s="365">
        <f>D93*N93</f>
        <v>0</v>
      </c>
      <c r="P93" s="369">
        <f t="shared" si="47"/>
        <v>0</v>
      </c>
      <c r="Q93" s="371"/>
      <c r="R93" s="365">
        <f>Q93*D93</f>
        <v>0</v>
      </c>
      <c r="S93" s="369">
        <f t="shared" si="49"/>
        <v>0</v>
      </c>
      <c r="T93" s="367"/>
      <c r="U93" s="365">
        <f>T93*D93</f>
        <v>0</v>
      </c>
      <c r="V93" s="369">
        <f t="shared" si="51"/>
        <v>0</v>
      </c>
    </row>
    <row r="94" spans="1:22" ht="13.5" thickBot="1" x14ac:dyDescent="0.25">
      <c r="A94" s="90"/>
      <c r="B94" s="90"/>
      <c r="C94" s="91"/>
      <c r="D94" s="92"/>
      <c r="E94" s="92"/>
      <c r="F94" s="92"/>
      <c r="G94" s="92"/>
      <c r="H94" s="92"/>
      <c r="I94" s="90"/>
      <c r="J94" s="90"/>
      <c r="K94" s="92"/>
      <c r="L94" s="90"/>
      <c r="M94" s="90"/>
      <c r="N94" s="92"/>
      <c r="O94" s="90"/>
      <c r="P94" s="90"/>
      <c r="Q94" s="92"/>
      <c r="R94" s="90"/>
      <c r="S94" s="124"/>
      <c r="T94" s="92"/>
      <c r="U94" s="90"/>
      <c r="V94" s="92"/>
    </row>
    <row r="95" spans="1:22" ht="13.5" thickBot="1" x14ac:dyDescent="0.25">
      <c r="A95" s="90"/>
      <c r="B95" s="90"/>
      <c r="C95" s="91"/>
      <c r="D95" s="92"/>
      <c r="E95" s="92"/>
      <c r="F95" s="92"/>
      <c r="G95" s="398">
        <f>SUM(F84:F93)+SUM(G84:G93)</f>
        <v>0</v>
      </c>
      <c r="H95" s="92"/>
      <c r="I95" s="90"/>
      <c r="J95" s="398">
        <f>SUM(I84:I93)+SUM(J84:J93)</f>
        <v>0</v>
      </c>
      <c r="K95" s="92"/>
      <c r="L95" s="90"/>
      <c r="M95" s="398">
        <f>SUM(L84:L93)+SUM(M84:M93)</f>
        <v>0</v>
      </c>
      <c r="N95" s="92"/>
      <c r="O95" s="90"/>
      <c r="P95" s="398">
        <f>SUM(O84:O93)+SUM(P84:P93)</f>
        <v>0</v>
      </c>
      <c r="Q95" s="92"/>
      <c r="R95" s="90"/>
      <c r="S95" s="398">
        <f>SUM(R84:R93)+SUM(S84:S93)</f>
        <v>0</v>
      </c>
      <c r="T95" s="92"/>
      <c r="U95" s="90"/>
      <c r="V95" s="398">
        <f>SUM(U84:U93)+SUM(V84:V93)</f>
        <v>0</v>
      </c>
    </row>
    <row r="96" spans="1:22" ht="13.5" thickBot="1" x14ac:dyDescent="0.25"/>
    <row r="97" spans="1:22" ht="13.5" thickBot="1" x14ac:dyDescent="0.25">
      <c r="A97" s="551" t="s">
        <v>45</v>
      </c>
      <c r="B97" s="553" t="s">
        <v>46</v>
      </c>
      <c r="C97" s="553" t="s">
        <v>80</v>
      </c>
      <c r="D97" s="555" t="s">
        <v>81</v>
      </c>
      <c r="E97" s="546" t="s">
        <v>57</v>
      </c>
      <c r="F97" s="547"/>
      <c r="G97" s="548"/>
      <c r="H97" s="546" t="s">
        <v>58</v>
      </c>
      <c r="I97" s="547"/>
      <c r="J97" s="548"/>
      <c r="K97" s="546" t="s">
        <v>59</v>
      </c>
      <c r="L97" s="547"/>
      <c r="M97" s="548"/>
      <c r="N97" s="546" t="s">
        <v>60</v>
      </c>
      <c r="O97" s="547"/>
      <c r="P97" s="548"/>
      <c r="Q97" s="549" t="s">
        <v>61</v>
      </c>
      <c r="R97" s="547"/>
      <c r="S97" s="550"/>
      <c r="T97" s="546" t="s">
        <v>62</v>
      </c>
      <c r="U97" s="547"/>
      <c r="V97" s="548"/>
    </row>
    <row r="98" spans="1:22" ht="23.25" thickBot="1" x14ac:dyDescent="0.25">
      <c r="A98" s="552"/>
      <c r="B98" s="554"/>
      <c r="C98" s="554"/>
      <c r="D98" s="556"/>
      <c r="E98" s="85" t="s">
        <v>65</v>
      </c>
      <c r="F98" s="125" t="s">
        <v>82</v>
      </c>
      <c r="G98" s="87" t="s">
        <v>51</v>
      </c>
      <c r="H98" s="86" t="s">
        <v>65</v>
      </c>
      <c r="I98" s="125" t="s">
        <v>82</v>
      </c>
      <c r="J98" s="87" t="s">
        <v>51</v>
      </c>
      <c r="K98" s="86" t="s">
        <v>65</v>
      </c>
      <c r="L98" s="125" t="s">
        <v>82</v>
      </c>
      <c r="M98" s="87" t="s">
        <v>51</v>
      </c>
      <c r="N98" s="86" t="s">
        <v>65</v>
      </c>
      <c r="O98" s="125" t="s">
        <v>82</v>
      </c>
      <c r="P98" s="87" t="s">
        <v>51</v>
      </c>
      <c r="Q98" s="86" t="s">
        <v>65</v>
      </c>
      <c r="R98" s="125" t="s">
        <v>82</v>
      </c>
      <c r="S98" s="89" t="s">
        <v>51</v>
      </c>
      <c r="T98" s="86" t="s">
        <v>65</v>
      </c>
      <c r="U98" s="125" t="s">
        <v>82</v>
      </c>
      <c r="V98" s="87" t="s">
        <v>51</v>
      </c>
    </row>
    <row r="99" spans="1:22" x14ac:dyDescent="0.2">
      <c r="A99" s="332"/>
      <c r="B99" s="396"/>
      <c r="C99" s="334" t="s">
        <v>80</v>
      </c>
      <c r="D99" s="389">
        <v>0</v>
      </c>
      <c r="E99" s="336">
        <v>0</v>
      </c>
      <c r="F99" s="333">
        <f>D99*E99</f>
        <v>0</v>
      </c>
      <c r="G99" s="338">
        <f>F99*33.8%</f>
        <v>0</v>
      </c>
      <c r="H99" s="336"/>
      <c r="I99" s="333">
        <f>D99*H99</f>
        <v>0</v>
      </c>
      <c r="J99" s="338">
        <f>I99*33.8%</f>
        <v>0</v>
      </c>
      <c r="K99" s="336"/>
      <c r="L99" s="333">
        <f>D99*K99</f>
        <v>0</v>
      </c>
      <c r="M99" s="338">
        <f>L99*33.8%</f>
        <v>0</v>
      </c>
      <c r="N99" s="336"/>
      <c r="O99" s="333">
        <f>D99*N99</f>
        <v>0</v>
      </c>
      <c r="P99" s="338">
        <f>O99*33.8%</f>
        <v>0</v>
      </c>
      <c r="Q99" s="339"/>
      <c r="R99" s="333">
        <f>Q99*D99</f>
        <v>0</v>
      </c>
      <c r="S99" s="338">
        <f>R99*33.8%</f>
        <v>0</v>
      </c>
      <c r="T99" s="336"/>
      <c r="U99" s="333">
        <f>T99*D99</f>
        <v>0</v>
      </c>
      <c r="V99" s="338">
        <f>U99*33.8%</f>
        <v>0</v>
      </c>
    </row>
    <row r="100" spans="1:22" x14ac:dyDescent="0.2">
      <c r="A100" s="340"/>
      <c r="B100" s="397"/>
      <c r="C100" s="93" t="s">
        <v>80</v>
      </c>
      <c r="D100" s="391">
        <v>0</v>
      </c>
      <c r="E100" s="350">
        <v>0</v>
      </c>
      <c r="F100" s="341">
        <f t="shared" ref="F100:F105" si="52">D100*E100</f>
        <v>0</v>
      </c>
      <c r="G100" s="345">
        <f t="shared" ref="G100:G108" si="53">F100*33.8%</f>
        <v>0</v>
      </c>
      <c r="H100" s="350"/>
      <c r="I100" s="341">
        <f t="shared" ref="I100:I105" si="54">D100*H100</f>
        <v>0</v>
      </c>
      <c r="J100" s="345">
        <f t="shared" ref="J100:J108" si="55">I100*33.8%</f>
        <v>0</v>
      </c>
      <c r="K100" s="350"/>
      <c r="L100" s="341">
        <f t="shared" ref="L100:L105" si="56">D100*K100</f>
        <v>0</v>
      </c>
      <c r="M100" s="345">
        <f t="shared" ref="M100:M108" si="57">L100*33.8%</f>
        <v>0</v>
      </c>
      <c r="N100" s="350"/>
      <c r="O100" s="341">
        <f t="shared" ref="O100:O105" si="58">D100*N100</f>
        <v>0</v>
      </c>
      <c r="P100" s="345">
        <f t="shared" ref="P100:P108" si="59">O100*33.8%</f>
        <v>0</v>
      </c>
      <c r="Q100" s="351"/>
      <c r="R100" s="341">
        <f t="shared" ref="R100:R105" si="60">Q100*D100</f>
        <v>0</v>
      </c>
      <c r="S100" s="345">
        <f t="shared" ref="S100:S108" si="61">R100*33.8%</f>
        <v>0</v>
      </c>
      <c r="T100" s="350"/>
      <c r="U100" s="341">
        <f t="shared" ref="U100:U105" si="62">T100*D100</f>
        <v>0</v>
      </c>
      <c r="V100" s="345">
        <f t="shared" ref="V100:V108" si="63">U100*33.8%</f>
        <v>0</v>
      </c>
    </row>
    <row r="101" spans="1:22" x14ac:dyDescent="0.2">
      <c r="A101" s="340"/>
      <c r="B101" s="397"/>
      <c r="C101" s="93" t="s">
        <v>80</v>
      </c>
      <c r="D101" s="391">
        <v>0</v>
      </c>
      <c r="E101" s="350">
        <v>0</v>
      </c>
      <c r="F101" s="341">
        <f t="shared" si="52"/>
        <v>0</v>
      </c>
      <c r="G101" s="345">
        <f t="shared" si="53"/>
        <v>0</v>
      </c>
      <c r="H101" s="350"/>
      <c r="I101" s="341">
        <f t="shared" si="54"/>
        <v>0</v>
      </c>
      <c r="J101" s="345">
        <f t="shared" si="55"/>
        <v>0</v>
      </c>
      <c r="K101" s="350"/>
      <c r="L101" s="341">
        <f t="shared" si="56"/>
        <v>0</v>
      </c>
      <c r="M101" s="345">
        <f t="shared" si="57"/>
        <v>0</v>
      </c>
      <c r="N101" s="350"/>
      <c r="O101" s="341">
        <f t="shared" si="58"/>
        <v>0</v>
      </c>
      <c r="P101" s="345">
        <f t="shared" si="59"/>
        <v>0</v>
      </c>
      <c r="Q101" s="351"/>
      <c r="R101" s="341">
        <f t="shared" si="60"/>
        <v>0</v>
      </c>
      <c r="S101" s="345">
        <f t="shared" si="61"/>
        <v>0</v>
      </c>
      <c r="T101" s="350"/>
      <c r="U101" s="341">
        <f t="shared" si="62"/>
        <v>0</v>
      </c>
      <c r="V101" s="345">
        <f t="shared" si="63"/>
        <v>0</v>
      </c>
    </row>
    <row r="102" spans="1:22" x14ac:dyDescent="0.2">
      <c r="A102" s="340"/>
      <c r="B102" s="397"/>
      <c r="C102" s="93" t="s">
        <v>80</v>
      </c>
      <c r="D102" s="391">
        <v>0</v>
      </c>
      <c r="E102" s="350">
        <v>0</v>
      </c>
      <c r="F102" s="341">
        <f t="shared" si="52"/>
        <v>0</v>
      </c>
      <c r="G102" s="345">
        <f t="shared" si="53"/>
        <v>0</v>
      </c>
      <c r="H102" s="350"/>
      <c r="I102" s="341">
        <f t="shared" si="54"/>
        <v>0</v>
      </c>
      <c r="J102" s="345">
        <f t="shared" si="55"/>
        <v>0</v>
      </c>
      <c r="K102" s="350"/>
      <c r="L102" s="341">
        <f t="shared" si="56"/>
        <v>0</v>
      </c>
      <c r="M102" s="345">
        <f t="shared" si="57"/>
        <v>0</v>
      </c>
      <c r="N102" s="350"/>
      <c r="O102" s="341">
        <f t="shared" si="58"/>
        <v>0</v>
      </c>
      <c r="P102" s="345">
        <f t="shared" si="59"/>
        <v>0</v>
      </c>
      <c r="Q102" s="351"/>
      <c r="R102" s="341">
        <f t="shared" si="60"/>
        <v>0</v>
      </c>
      <c r="S102" s="345">
        <f t="shared" si="61"/>
        <v>0</v>
      </c>
      <c r="T102" s="350"/>
      <c r="U102" s="341">
        <f t="shared" si="62"/>
        <v>0</v>
      </c>
      <c r="V102" s="345">
        <f t="shared" si="63"/>
        <v>0</v>
      </c>
    </row>
    <row r="103" spans="1:22" x14ac:dyDescent="0.2">
      <c r="A103" s="340"/>
      <c r="B103" s="397"/>
      <c r="C103" s="93" t="s">
        <v>80</v>
      </c>
      <c r="D103" s="391">
        <v>0</v>
      </c>
      <c r="E103" s="350">
        <v>0</v>
      </c>
      <c r="F103" s="341">
        <f t="shared" si="52"/>
        <v>0</v>
      </c>
      <c r="G103" s="345">
        <f t="shared" si="53"/>
        <v>0</v>
      </c>
      <c r="H103" s="350"/>
      <c r="I103" s="341">
        <f t="shared" si="54"/>
        <v>0</v>
      </c>
      <c r="J103" s="345">
        <f t="shared" si="55"/>
        <v>0</v>
      </c>
      <c r="K103" s="350"/>
      <c r="L103" s="341">
        <f t="shared" si="56"/>
        <v>0</v>
      </c>
      <c r="M103" s="345">
        <f t="shared" si="57"/>
        <v>0</v>
      </c>
      <c r="N103" s="350"/>
      <c r="O103" s="341">
        <f t="shared" si="58"/>
        <v>0</v>
      </c>
      <c r="P103" s="345">
        <f t="shared" si="59"/>
        <v>0</v>
      </c>
      <c r="Q103" s="351"/>
      <c r="R103" s="341">
        <f t="shared" si="60"/>
        <v>0</v>
      </c>
      <c r="S103" s="345">
        <f t="shared" si="61"/>
        <v>0</v>
      </c>
      <c r="T103" s="350"/>
      <c r="U103" s="341">
        <f t="shared" si="62"/>
        <v>0</v>
      </c>
      <c r="V103" s="345">
        <f t="shared" si="63"/>
        <v>0</v>
      </c>
    </row>
    <row r="104" spans="1:22" x14ac:dyDescent="0.2">
      <c r="A104" s="340"/>
      <c r="B104" s="397"/>
      <c r="C104" s="93" t="s">
        <v>80</v>
      </c>
      <c r="D104" s="391">
        <v>0</v>
      </c>
      <c r="E104" s="350">
        <v>0</v>
      </c>
      <c r="F104" s="341">
        <f t="shared" si="52"/>
        <v>0</v>
      </c>
      <c r="G104" s="345">
        <f t="shared" si="53"/>
        <v>0</v>
      </c>
      <c r="H104" s="350"/>
      <c r="I104" s="341">
        <f t="shared" si="54"/>
        <v>0</v>
      </c>
      <c r="J104" s="345">
        <f t="shared" si="55"/>
        <v>0</v>
      </c>
      <c r="K104" s="350"/>
      <c r="L104" s="341">
        <f t="shared" si="56"/>
        <v>0</v>
      </c>
      <c r="M104" s="345">
        <f t="shared" si="57"/>
        <v>0</v>
      </c>
      <c r="N104" s="350"/>
      <c r="O104" s="341">
        <f t="shared" si="58"/>
        <v>0</v>
      </c>
      <c r="P104" s="345">
        <f t="shared" si="59"/>
        <v>0</v>
      </c>
      <c r="Q104" s="351"/>
      <c r="R104" s="341">
        <f t="shared" si="60"/>
        <v>0</v>
      </c>
      <c r="S104" s="345">
        <f t="shared" si="61"/>
        <v>0</v>
      </c>
      <c r="T104" s="350"/>
      <c r="U104" s="341">
        <f t="shared" si="62"/>
        <v>0</v>
      </c>
      <c r="V104" s="345">
        <f t="shared" si="63"/>
        <v>0</v>
      </c>
    </row>
    <row r="105" spans="1:22" x14ac:dyDescent="0.2">
      <c r="A105" s="340"/>
      <c r="B105" s="397"/>
      <c r="C105" s="93" t="s">
        <v>80</v>
      </c>
      <c r="D105" s="391">
        <v>0</v>
      </c>
      <c r="E105" s="350">
        <v>0</v>
      </c>
      <c r="F105" s="341">
        <f t="shared" si="52"/>
        <v>0</v>
      </c>
      <c r="G105" s="345">
        <f t="shared" si="53"/>
        <v>0</v>
      </c>
      <c r="H105" s="350"/>
      <c r="I105" s="341">
        <f t="shared" si="54"/>
        <v>0</v>
      </c>
      <c r="J105" s="345">
        <f t="shared" si="55"/>
        <v>0</v>
      </c>
      <c r="K105" s="350"/>
      <c r="L105" s="341">
        <f t="shared" si="56"/>
        <v>0</v>
      </c>
      <c r="M105" s="345">
        <f t="shared" si="57"/>
        <v>0</v>
      </c>
      <c r="N105" s="350"/>
      <c r="O105" s="341">
        <f t="shared" si="58"/>
        <v>0</v>
      </c>
      <c r="P105" s="345">
        <f t="shared" si="59"/>
        <v>0</v>
      </c>
      <c r="Q105" s="351"/>
      <c r="R105" s="341">
        <f t="shared" si="60"/>
        <v>0</v>
      </c>
      <c r="S105" s="345">
        <f t="shared" si="61"/>
        <v>0</v>
      </c>
      <c r="T105" s="350"/>
      <c r="U105" s="341">
        <f t="shared" si="62"/>
        <v>0</v>
      </c>
      <c r="V105" s="345">
        <f t="shared" si="63"/>
        <v>0</v>
      </c>
    </row>
    <row r="106" spans="1:22" x14ac:dyDescent="0.2">
      <c r="A106" s="347"/>
      <c r="B106" s="348"/>
      <c r="C106" s="94" t="s">
        <v>80</v>
      </c>
      <c r="D106" s="391">
        <v>0</v>
      </c>
      <c r="E106" s="350">
        <v>0</v>
      </c>
      <c r="F106" s="341">
        <f>D106*E106</f>
        <v>0</v>
      </c>
      <c r="G106" s="345">
        <f t="shared" si="53"/>
        <v>0</v>
      </c>
      <c r="H106" s="350"/>
      <c r="I106" s="341">
        <f>D106*H106</f>
        <v>0</v>
      </c>
      <c r="J106" s="345">
        <f t="shared" si="55"/>
        <v>0</v>
      </c>
      <c r="K106" s="350"/>
      <c r="L106" s="341">
        <f>D106*K106</f>
        <v>0</v>
      </c>
      <c r="M106" s="345">
        <f t="shared" si="57"/>
        <v>0</v>
      </c>
      <c r="N106" s="350"/>
      <c r="O106" s="341">
        <f>D106*N106</f>
        <v>0</v>
      </c>
      <c r="P106" s="345">
        <f t="shared" si="59"/>
        <v>0</v>
      </c>
      <c r="Q106" s="351"/>
      <c r="R106" s="341">
        <f>Q106*D106</f>
        <v>0</v>
      </c>
      <c r="S106" s="345">
        <f t="shared" si="61"/>
        <v>0</v>
      </c>
      <c r="T106" s="350"/>
      <c r="U106" s="341">
        <f>T106*D106</f>
        <v>0</v>
      </c>
      <c r="V106" s="345">
        <f t="shared" si="63"/>
        <v>0</v>
      </c>
    </row>
    <row r="107" spans="1:22" x14ac:dyDescent="0.2">
      <c r="A107" s="347"/>
      <c r="B107" s="348"/>
      <c r="C107" s="94" t="s">
        <v>80</v>
      </c>
      <c r="D107" s="391">
        <v>0</v>
      </c>
      <c r="E107" s="350"/>
      <c r="F107" s="341">
        <f>D107*E107</f>
        <v>0</v>
      </c>
      <c r="G107" s="345">
        <f t="shared" si="53"/>
        <v>0</v>
      </c>
      <c r="H107" s="350">
        <v>0</v>
      </c>
      <c r="I107" s="341">
        <f>D107*H107</f>
        <v>0</v>
      </c>
      <c r="J107" s="345">
        <f t="shared" si="55"/>
        <v>0</v>
      </c>
      <c r="K107" s="350"/>
      <c r="L107" s="341">
        <f>D107*K107</f>
        <v>0</v>
      </c>
      <c r="M107" s="345">
        <f t="shared" si="57"/>
        <v>0</v>
      </c>
      <c r="N107" s="350"/>
      <c r="O107" s="341">
        <f>D107*N107</f>
        <v>0</v>
      </c>
      <c r="P107" s="345">
        <f t="shared" si="59"/>
        <v>0</v>
      </c>
      <c r="Q107" s="351"/>
      <c r="R107" s="341">
        <f>Q107*D107</f>
        <v>0</v>
      </c>
      <c r="S107" s="345">
        <f t="shared" si="61"/>
        <v>0</v>
      </c>
      <c r="T107" s="350"/>
      <c r="U107" s="341">
        <f>T107*D107</f>
        <v>0</v>
      </c>
      <c r="V107" s="345">
        <f t="shared" si="63"/>
        <v>0</v>
      </c>
    </row>
    <row r="108" spans="1:22" ht="13.5" thickBot="1" x14ac:dyDescent="0.25">
      <c r="A108" s="364"/>
      <c r="B108" s="365"/>
      <c r="C108" s="96" t="s">
        <v>80</v>
      </c>
      <c r="D108" s="394">
        <v>0</v>
      </c>
      <c r="E108" s="367"/>
      <c r="F108" s="365">
        <f>D108*E108</f>
        <v>0</v>
      </c>
      <c r="G108" s="369">
        <f t="shared" si="53"/>
        <v>0</v>
      </c>
      <c r="H108" s="367"/>
      <c r="I108" s="365">
        <f>D108*H108</f>
        <v>0</v>
      </c>
      <c r="J108" s="369">
        <f t="shared" si="55"/>
        <v>0</v>
      </c>
      <c r="K108" s="367">
        <v>0</v>
      </c>
      <c r="L108" s="365">
        <f>D108*K108</f>
        <v>0</v>
      </c>
      <c r="M108" s="369">
        <f t="shared" si="57"/>
        <v>0</v>
      </c>
      <c r="N108" s="367"/>
      <c r="O108" s="365">
        <f>D108*N108</f>
        <v>0</v>
      </c>
      <c r="P108" s="369">
        <f t="shared" si="59"/>
        <v>0</v>
      </c>
      <c r="Q108" s="371">
        <v>0</v>
      </c>
      <c r="R108" s="365">
        <f>Q108*D108</f>
        <v>0</v>
      </c>
      <c r="S108" s="369">
        <f t="shared" si="61"/>
        <v>0</v>
      </c>
      <c r="T108" s="367">
        <v>0</v>
      </c>
      <c r="U108" s="365">
        <f>T108*D108</f>
        <v>0</v>
      </c>
      <c r="V108" s="369">
        <f t="shared" si="63"/>
        <v>0</v>
      </c>
    </row>
    <row r="109" spans="1:22" ht="13.5" thickBot="1" x14ac:dyDescent="0.25"/>
    <row r="110" spans="1:22" ht="13.5" thickBot="1" x14ac:dyDescent="0.25">
      <c r="G110" s="398">
        <f>SUM(F99:F108)+SUM(G99:G108)</f>
        <v>0</v>
      </c>
      <c r="J110" s="398">
        <f>SUM(I99:I108)+SUM(J99:J108)</f>
        <v>0</v>
      </c>
      <c r="M110" s="398">
        <f>SUM(L99:L108)+SUM(M99:M108)</f>
        <v>0</v>
      </c>
      <c r="P110" s="398">
        <f>SUM(O99:O108)+SUM(P99:P108)</f>
        <v>0</v>
      </c>
      <c r="S110" s="398">
        <f>SUM(R99:R108)+SUM(S99:S108)</f>
        <v>0</v>
      </c>
      <c r="V110" s="398">
        <f>SUM(U99:U108)+SUM(V99:V108)</f>
        <v>0</v>
      </c>
    </row>
    <row r="111" spans="1:22" x14ac:dyDescent="0.2"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</row>
    <row r="112" spans="1:22" ht="13.5" thickBot="1" x14ac:dyDescent="0.2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</row>
    <row r="113" spans="2:22" ht="13.5" thickBot="1" x14ac:dyDescent="0.25">
      <c r="B113" s="129" t="s">
        <v>160</v>
      </c>
      <c r="D113" s="543">
        <f>G110+J110+M110+P110+S110+V110+V95+S95+P95+M95+J95+G95</f>
        <v>0</v>
      </c>
      <c r="E113" s="544"/>
      <c r="F113" s="148"/>
      <c r="G113" s="129" t="s">
        <v>161</v>
      </c>
      <c r="H113" s="148"/>
      <c r="I113" s="148"/>
      <c r="J113" s="543">
        <f>SUM(G84:G93)+SUM(J84:J93)+SUM(M84:M93)+SUM(P84:P93)+SUM(S84:S93)+SUM(V84:V93)+SUM(G99:G108)+SUM(J99:J108)+SUM(M99:M108)+SUM(P99:P108)+SUM(S99:S108)+SUM(V99:V108)</f>
        <v>0</v>
      </c>
      <c r="K113" s="544"/>
      <c r="L113" s="148"/>
      <c r="M113" s="148"/>
      <c r="N113" s="148"/>
      <c r="O113" s="148"/>
      <c r="P113" s="148"/>
      <c r="Q113" s="148"/>
      <c r="R113" s="148"/>
      <c r="S113" s="543">
        <v>0</v>
      </c>
      <c r="T113" s="544"/>
      <c r="U113" s="331" t="s">
        <v>162</v>
      </c>
      <c r="V113" s="148"/>
    </row>
    <row r="114" spans="2:22" x14ac:dyDescent="0.2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331" t="s">
        <v>163</v>
      </c>
      <c r="V114" s="148"/>
    </row>
    <row r="115" spans="2:22" x14ac:dyDescent="0.2">
      <c r="B115" s="129" t="s">
        <v>66</v>
      </c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</row>
    <row r="116" spans="2:22" x14ac:dyDescent="0.2">
      <c r="B116" s="129" t="s">
        <v>67</v>
      </c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</row>
    <row r="117" spans="2:22" x14ac:dyDescent="0.2">
      <c r="B117" s="129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</row>
    <row r="118" spans="2:22" x14ac:dyDescent="0.2">
      <c r="B118" s="129" t="s">
        <v>84</v>
      </c>
      <c r="C118" s="545"/>
      <c r="D118" s="545"/>
      <c r="E118" s="545"/>
      <c r="F118" s="545"/>
      <c r="G118" s="545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45"/>
      <c r="T118" s="545"/>
      <c r="U118" s="545"/>
      <c r="V118" s="545"/>
    </row>
    <row r="119" spans="2:22" x14ac:dyDescent="0.2"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  <c r="M119" s="545"/>
      <c r="N119" s="545"/>
      <c r="O119" s="545"/>
      <c r="P119" s="545"/>
      <c r="Q119" s="545"/>
      <c r="R119" s="545"/>
      <c r="S119" s="545"/>
      <c r="T119" s="545"/>
      <c r="U119" s="545"/>
      <c r="V119" s="545"/>
    </row>
    <row r="120" spans="2:22" x14ac:dyDescent="0.2">
      <c r="C120" s="545"/>
      <c r="D120" s="545"/>
      <c r="E120" s="545"/>
      <c r="F120" s="545"/>
      <c r="G120" s="545"/>
      <c r="H120" s="545"/>
      <c r="I120" s="545"/>
      <c r="J120" s="545"/>
      <c r="K120" s="545"/>
      <c r="L120" s="545"/>
      <c r="M120" s="545"/>
      <c r="N120" s="545"/>
      <c r="O120" s="545"/>
      <c r="P120" s="545"/>
      <c r="Q120" s="545"/>
      <c r="R120" s="545"/>
      <c r="S120" s="545"/>
      <c r="T120" s="545"/>
      <c r="U120" s="545"/>
      <c r="V120" s="545"/>
    </row>
  </sheetData>
  <sheetProtection algorithmName="SHA-512" hashValue="eSyc8gsowOg01JLq+HpyknBzSNGaIuXS0UHLohldFP6Qgn+nhKFfEbdnkziL2iSl2S00yRywzxR2ReBRyxiXAA==" saltValue="RsFJlWIuSybH1uivPFZ+yw==" spinCount="100000" sheet="1" objects="1" scenarios="1"/>
  <mergeCells count="50">
    <mergeCell ref="A1:I1"/>
    <mergeCell ref="A2:A3"/>
    <mergeCell ref="B2:B3"/>
    <mergeCell ref="C2:C3"/>
    <mergeCell ref="D2:D3"/>
    <mergeCell ref="E2:G2"/>
    <mergeCell ref="H2:J2"/>
    <mergeCell ref="K2:M2"/>
    <mergeCell ref="N2:P2"/>
    <mergeCell ref="Q2:S2"/>
    <mergeCell ref="T2:V2"/>
    <mergeCell ref="A37:A38"/>
    <mergeCell ref="B37:B38"/>
    <mergeCell ref="C37:C38"/>
    <mergeCell ref="D37:D38"/>
    <mergeCell ref="E37:G37"/>
    <mergeCell ref="H37:J37"/>
    <mergeCell ref="K37:M37"/>
    <mergeCell ref="N37:P37"/>
    <mergeCell ref="Q37:S37"/>
    <mergeCell ref="T37:V37"/>
    <mergeCell ref="D72:E72"/>
    <mergeCell ref="K72:L72"/>
    <mergeCell ref="S72:T72"/>
    <mergeCell ref="C77:V79"/>
    <mergeCell ref="A81:I81"/>
    <mergeCell ref="A82:A83"/>
    <mergeCell ref="B82:B83"/>
    <mergeCell ref="C82:C83"/>
    <mergeCell ref="D82:D83"/>
    <mergeCell ref="E82:G82"/>
    <mergeCell ref="H82:J82"/>
    <mergeCell ref="K82:M82"/>
    <mergeCell ref="N82:P82"/>
    <mergeCell ref="Q82:S82"/>
    <mergeCell ref="T82:V82"/>
    <mergeCell ref="A97:A98"/>
    <mergeCell ref="B97:B98"/>
    <mergeCell ref="C97:C98"/>
    <mergeCell ref="D97:D98"/>
    <mergeCell ref="E97:G97"/>
    <mergeCell ref="D113:E113"/>
    <mergeCell ref="J113:K113"/>
    <mergeCell ref="C118:V120"/>
    <mergeCell ref="S113:T113"/>
    <mergeCell ref="H97:J97"/>
    <mergeCell ref="K97:M97"/>
    <mergeCell ref="N97:P97"/>
    <mergeCell ref="Q97:S97"/>
    <mergeCell ref="T97:V97"/>
  </mergeCells>
  <dataValidations count="3">
    <dataValidation type="list" allowBlank="1" showInputMessage="1" showErrorMessage="1" sqref="C94:C95 C39:C68 C4:C35">
      <formula1>$X$1:$X$2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J81:V81">
      <formula1>$P$70:$P$80</formula1>
    </dataValidation>
  </dataValidations>
  <pageMargins left="0.25" right="0.25" top="0.75" bottom="0.75" header="0.3" footer="0.3"/>
  <pageSetup paperSize="9" scale="49" orientation="landscape" r:id="rId1"/>
  <rowBreaks count="1" manualBreakCount="1">
    <brk id="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13</xdr:col>
                    <xdr:colOff>666750</xdr:colOff>
                    <xdr:row>69</xdr:row>
                    <xdr:rowOff>47625</xdr:rowOff>
                  </from>
                  <to>
                    <xdr:col>17</xdr:col>
                    <xdr:colOff>38100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13</xdr:col>
                    <xdr:colOff>676275</xdr:colOff>
                    <xdr:row>110</xdr:row>
                    <xdr:rowOff>47625</xdr:rowOff>
                  </from>
                  <to>
                    <xdr:col>17</xdr:col>
                    <xdr:colOff>47625</xdr:colOff>
                    <xdr:row>114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'[1]rozpis úč.dokladů'!#REF!</xm:f>
          </x14:formula1>
          <xm:sqref>J1:V1</xm:sqref>
        </x14:dataValidation>
        <x14:dataValidation type="list" allowBlank="1" showInputMessage="1" showErrorMessage="1">
          <x14:formula1>
            <xm:f>'rozpis úč.dokladů'!$P$30:$P$33</xm:f>
          </x14:formula1>
          <xm:sqref>A1:I1 A81:I81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8</vt:i4>
      </vt:variant>
    </vt:vector>
  </HeadingPairs>
  <TitlesOfParts>
    <vt:vector size="19" baseType="lpstr">
      <vt:lpstr>služba 1</vt:lpstr>
      <vt:lpstr>služba 2</vt:lpstr>
      <vt:lpstr>služba 3</vt:lpstr>
      <vt:lpstr>souhrn</vt:lpstr>
      <vt:lpstr>schválená žádost</vt:lpstr>
      <vt:lpstr>souhrn_celé</vt:lpstr>
      <vt:lpstr>rozpis mzdových nákladů AK1</vt:lpstr>
      <vt:lpstr>rozpis mzdových nákladů AK2</vt:lpstr>
      <vt:lpstr>rozpis mzdových nákladů AK3</vt:lpstr>
      <vt:lpstr>rozpis úč.dokladů</vt:lpstr>
      <vt:lpstr>timesheet vzor</vt:lpstr>
      <vt:lpstr>'rozpis úč.dokladů'!Oblast_tisku</vt:lpstr>
      <vt:lpstr>'schválená žádost'!Oblast_tisku</vt:lpstr>
      <vt:lpstr>'služba 1'!Oblast_tisku</vt:lpstr>
      <vt:lpstr>'služba 2'!Oblast_tisku</vt:lpstr>
      <vt:lpstr>'služba 3'!Oblast_tisku</vt:lpstr>
      <vt:lpstr>souhrn!Oblast_tisku</vt:lpstr>
      <vt:lpstr>souhrn_celé!Oblast_tisku</vt:lpstr>
      <vt:lpstr>'timesheet vzor'!Oblast_tisku</vt:lpstr>
    </vt:vector>
  </TitlesOfParts>
  <Company>KUUK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Kalinová</dc:creator>
  <cp:lastModifiedBy>Uživatel systému Windows</cp:lastModifiedBy>
  <cp:lastPrinted>2020-03-04T09:25:24Z</cp:lastPrinted>
  <dcterms:created xsi:type="dcterms:W3CDTF">2009-02-11T10:53:18Z</dcterms:created>
  <dcterms:modified xsi:type="dcterms:W3CDTF">2020-03-04T09:32:51Z</dcterms:modified>
</cp:coreProperties>
</file>