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KS\2020\Zpráva o kontrolní činnosti za rok 2020\"/>
    </mc:Choice>
  </mc:AlternateContent>
  <bookViews>
    <workbookView xWindow="0" yWindow="0" windowWidth="21570" windowHeight="10215"/>
  </bookViews>
  <sheets>
    <sheet name="Navigace" sheetId="2" r:id="rId1"/>
    <sheet name="Dotace ÚK" sheetId="1" r:id="rId2"/>
    <sheet name="Dotace EU" sheetId="3" r:id="rId3"/>
    <sheet name="Dotace SR" sheetId="5" r:id="rId4"/>
    <sheet name="PO" sheetId="4" r:id="rId5"/>
  </sheets>
  <externalReferences>
    <externalReference r:id="rId6"/>
    <externalReference r:id="rId7"/>
  </externalReferences>
  <definedNames>
    <definedName name="_xlnm.Print_Area" localSheetId="2">'Dotace EU'!$A$1:$F$4</definedName>
    <definedName name="_xlnm.Print_Area" localSheetId="4">PO!$A$1:$F$5</definedName>
    <definedName name="SEZNAM" localSheetId="0">[1]seznam!$A$1:$A$17</definedName>
    <definedName name="SEZNAM">[2]seznam!$A$1:$A$17</definedName>
    <definedName name="ZPĚT_NA_NAVIGACI">'Dotace SR'!$F$1</definedName>
  </definedNames>
  <calcPr calcId="152511"/>
</workbook>
</file>

<file path=xl/calcChain.xml><?xml version="1.0" encoding="utf-8"?>
<calcChain xmlns="http://schemas.openxmlformats.org/spreadsheetml/2006/main">
  <c r="C4" i="1" l="1"/>
  <c r="B4" i="1"/>
  <c r="C6" i="1"/>
  <c r="B6" i="1"/>
  <c r="C10" i="1"/>
  <c r="B10" i="1"/>
  <c r="C12" i="1"/>
  <c r="B12" i="1"/>
  <c r="C18" i="1"/>
  <c r="B18" i="1"/>
  <c r="C17" i="1"/>
  <c r="B17" i="1"/>
  <c r="C16" i="1"/>
  <c r="B16" i="1"/>
</calcChain>
</file>

<file path=xl/sharedStrings.xml><?xml version="1.0" encoding="utf-8"?>
<sst xmlns="http://schemas.openxmlformats.org/spreadsheetml/2006/main" count="113" uniqueCount="70">
  <si>
    <t>Zjišťované nedostatky</t>
  </si>
  <si>
    <t>Počet provedených kontrol</t>
  </si>
  <si>
    <t>Předmět kontroly</t>
  </si>
  <si>
    <t>Příjemci dotací poskytnutých z vyhlášených programů Ústeckého kraje</t>
  </si>
  <si>
    <t>Dotace EU</t>
  </si>
  <si>
    <t>Příjemci dotací poskytnutých v rámci programů EU se spoluúčastí Ústeckého kraje</t>
  </si>
  <si>
    <t>PO</t>
  </si>
  <si>
    <t>Příspěvkové organizace Ústeckého kraje</t>
  </si>
  <si>
    <t>Dotace ÚK</t>
  </si>
  <si>
    <t>ZPĚT NA NAVIGACI</t>
  </si>
  <si>
    <t>Dotace SR</t>
  </si>
  <si>
    <t>Objem kontrolovaných veřej. prostředků   (tis. Kč)</t>
  </si>
  <si>
    <t>Fond vodního hospodářství Ústeckého kraje</t>
  </si>
  <si>
    <t>Příjemci dotací poskytnutých ze státního rozpočtu (průtokové dotace)</t>
  </si>
  <si>
    <t>Objem zjištěného porušení rozpočtové kázně              (tis.Kč)</t>
  </si>
  <si>
    <t>Objem zjištěných nedostatků                     (tis. Kč)</t>
  </si>
  <si>
    <t>Fond Ústeckého kraje 2018</t>
  </si>
  <si>
    <t>Veřejnosprávní kontroly na místě - 2020</t>
  </si>
  <si>
    <t>Kontrola plnění přijatých opatření zjištěných veřejnosprávní kontrolou</t>
  </si>
  <si>
    <t>kontrolou plnění přijatých opatření bylo zjištěno, že organizace provedla opravy (nedostatek v účtování na účet 966 v roce 2017) se zpožděním až v 4/2020</t>
  </si>
  <si>
    <t xml:space="preserve">Kontroly hospodaření příspěvkové organizace kraje </t>
  </si>
  <si>
    <t xml:space="preserve">Kontrolami hospodaření u příspěvkových organizací bylo zjišťováno nedodržování povinností stanovených zákonem č. 320/2001 Sb., o finanční kontrole ve veřejné správě a o změně některých zákonů, a postupů řídící kontroly dle ustanovení jeho prováděcí vyhlášky č.  416/2004 Sb. (výdajové operace byly uskutečňovány před schválením příkazce operace či hlavní účetní, řídící kontrola u vydaných faktur neprobíhala v souladu s vyhláškou, nepřípustné slučování funkce příkazce operace a správce rozpočtu), dále byly zjišťovány nedostatky různého charakteru a rozsahu, a to zejména v nedodržování zákona č. 563/1991 Sb., o účetnictví, jeho prováděcí vyhlášky č. 410/2009 Sb. a Českých účetních standardů č. 701 - 710 (různorodost účetních metod, nesprávné oceňování, evidence a účtování majetku, nesprávné časové rozlišení, náležitosti účetních dokladů, správnost účtování, nedostatky v procesu inventarizace, nesrovnalosti v oblasti cestovních náhrad), rozpočtových pravidel ve smyslu zákona č. 250/2000 Sb., o rozpočtových pravidlech územních rozpočtů (hospodaření s fondy), zákona č. 340/2015 Sb., o zvláštních podmínkách účinnosti některých smluv, uveřejňování těchto smluv a registr smluv (zákon o registru smluv) a v neposlední řadě nerespektování pokynů zřizovatele – vnitřních předpisů a pravidel (oblast odpisů, zadávání zakázek, zveřejňování smluv a vyřazování majetku). </t>
  </si>
  <si>
    <t>Účelová neinvestiční dotace obcím prostřednictvím krajů z rozpočtu MV-GŘ HZS ČR na výdaje jednotek sborů dobrovolných hasičů obcí Č.j. MV-36260-1/PO-IZS-2019, dotace poskytnutá v roce 2019</t>
  </si>
  <si>
    <t xml:space="preserve">bez nedostatků </t>
  </si>
  <si>
    <t>Státní příspěvek pro zřizovatele zařízení pro dětí vyžadující okamžitou pomoc</t>
  </si>
  <si>
    <t>Dotační program na výměnu zastaralých zdrojů tepla na pevná paliva (kotlíková dotace)</t>
  </si>
  <si>
    <t xml:space="preserve">kontrola před vyplacením dotace (neoprávněný žadatel) </t>
  </si>
  <si>
    <t>Program na záchranu a obnovu kulturních památek Ústeckého kraje pro rok 2019</t>
  </si>
  <si>
    <t>Program na záchranu a obnovu drobných památek a architektury dotvářející kulturní krajinu Ústeckého kraje pro rok 2019</t>
  </si>
  <si>
    <t>Program podpory regionální kulturní činnosti pro rok 2019</t>
  </si>
  <si>
    <t>Program obnovy venkova Ústeckého kraje 2019</t>
  </si>
  <si>
    <t>Podpora komunitního života na venkově 2019</t>
  </si>
  <si>
    <t>Fond Ústeckého kraje 2019</t>
  </si>
  <si>
    <t>Dotační program „Podpora začínajících podnikatelů v Ústeckém kraji pro rok 2018“</t>
  </si>
  <si>
    <t>Dotační program „Podpora začínajících podnikatelů v Ústeckém kraji pro rok 2019“</t>
  </si>
  <si>
    <t>Podpora sociálních služeb v Ústeckém kraji 2019</t>
  </si>
  <si>
    <t>Podpora Ústeckého kraje na sociální služby  2019 - malý dotační program</t>
  </si>
  <si>
    <t>Podpora Ústeckého kraje v oblasti prorodinných aktivit 2019</t>
  </si>
  <si>
    <t>Podpora sociálních služeb v rámci projektu POSOSUK 2 - 2019</t>
  </si>
  <si>
    <t>Podpora sociálních služeb v rámci projektu POSOSUK 3 - 2020</t>
  </si>
  <si>
    <t>Program podpory rozvoje zemědělství a venkovských oblastí Ústeckého kraje v roce 2019</t>
  </si>
  <si>
    <t>Program pro rozvoj eko-agro oblastí v Ústeckém kraji,  oblast podpory obnovy krajiny a biodiverzity v roce 2019</t>
  </si>
  <si>
    <t>Program pro rozvoj eko-agro oblastí v Ústeckém kraji, oblast podpory rozvoje EVVO v roce 2019</t>
  </si>
  <si>
    <t>Program pro rozvoj eko-agro oblastí v Ústeckém kraji, oblast podpory včelařství v roce 2019</t>
  </si>
  <si>
    <t>Program pro podporu odpadového hospodářství obcí v Ústeckém kraji na období 2017 až 2025 v roce 2019</t>
  </si>
  <si>
    <t>Program pro rozvoj eko-agro oblastí v Ústeckém kraji, oblast podpory rozvoje zemědělství a venkovských oblastí Ústeckého kraje na období 2014-2020</t>
  </si>
  <si>
    <t>neoprávněné čerpání dotace na úhradu odvodu za porušení rozpočtové kázně za rok 2019</t>
  </si>
  <si>
    <t>příjemce nevedl dotaci a náklady dotace v účetnictví odděleně</t>
  </si>
  <si>
    <t>Dotační program  "Podpora vybraných sociálních služeb v Ústeckém kraji 2019"</t>
  </si>
  <si>
    <t>uznatelný náklad projektu uhrazen po termínu realizace projektu</t>
  </si>
  <si>
    <t>Dotační program "Podpora rozvoje dobrovolnictví v Ústeckém kraji"</t>
  </si>
  <si>
    <t>Program 2019 na podporu nové techniky, výstavby požárních zbrojnic pro jednotky SDH a podporu spolků a veřejně prospěšných organizací působících na poli požární ochrany, ochrany obyvatelstva a ostatních složek IZS dle zákona č. 239/2000 Sb., o integrovaném záchranném systému a o změně některých zákonů, ve znění pozdějších předpisů, z rozpočtu Ústeckého kraje</t>
  </si>
  <si>
    <t>Dotační program "Rodinné stříbro Ústeckého kraje" 2019</t>
  </si>
  <si>
    <t>zadržené prostředky dotace</t>
  </si>
  <si>
    <t>Individuální dotace - Smlouva o spolupráci s UJEP, dotace poskytnutá v roce 2019</t>
  </si>
  <si>
    <t>zadržené prostředky dotace ve výši 273 616,15 Kč (nedodržen ZFU); neuznatelné náklady projektu ve výši 10 047,93 Kč</t>
  </si>
  <si>
    <t>Účelová dotace poskytnutá  v rámci SOHZ - provoz kardiochirurgie, dotace poskytnutá v roce 2018</t>
  </si>
  <si>
    <t>Účelová dotace poskytnutá v rámci SOHZ - provoz protialkoholní a protitoxikomanické záchytné služby, dotace poskytnutá v roce 2019</t>
  </si>
  <si>
    <t>neuznatelný náklad projektu (prémie)</t>
  </si>
  <si>
    <t>neuznatelné náklady</t>
  </si>
  <si>
    <t>Dotační program "Program na záchranu a obnovu kulturních památek Ústeckého kraje pro rok 2018"</t>
  </si>
  <si>
    <t>nedodržen závazný finanční ukazatel projektu, zadržené prostředky dotace</t>
  </si>
  <si>
    <t>Dotační program "Program podpory aktivit stálých profesionálních divadelních souborů a hudebních těles působících na území Ústeckého kraje na rok 2019"</t>
  </si>
  <si>
    <t>Zajištění výkonu regionálních funkcí knihoven v Ústeckém kraji v roce 2019</t>
  </si>
  <si>
    <t>Individuální účelové dotace poskytnuté na podporu hokeje a fotbalu na rok 2018</t>
  </si>
  <si>
    <t>uznatelný náklad 2 448 Kč uhrazen po termínu realizace projektu; náklady ve výši 106 048 Kč vznikly mimo realizaci projektu (23.4.-31.12.2018)</t>
  </si>
  <si>
    <t xml:space="preserve">Dotační program "Koncepce financování sportů s širokou mládežnickou základnou v Ústeckém kraji 2018" </t>
  </si>
  <si>
    <t>náklady vznikly mimo termín realizace projektu</t>
  </si>
  <si>
    <t>příjemce nevedl účetnictví podle z. 563/1991 Sb. (nevedl odděleně dotaci a náklady dotace)</t>
  </si>
  <si>
    <t>neoprávněné použití poskytnutých prostředků na krytí nákladů projektu, které nesplňovaly veškeré podmínky uznatelnosti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</si>
</sst>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u/>
      <sz val="11"/>
      <color rgb="FF0070C0"/>
      <name val="Arial"/>
      <family val="2"/>
      <charset val="238"/>
    </font>
    <font>
      <b/>
      <sz val="11"/>
      <color theme="1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justify" vertical="justify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/>
    <xf numFmtId="0" fontId="11" fillId="0" borderId="0" xfId="0" applyFont="1"/>
    <xf numFmtId="0" fontId="12" fillId="3" borderId="0" xfId="2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4" fillId="0" borderId="0" xfId="2" applyFont="1"/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0" fillId="0" borderId="0" xfId="0" applyNumberFormat="1"/>
    <xf numFmtId="0" fontId="4" fillId="0" borderId="5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6" fillId="3" borderId="0" xfId="2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164" fontId="3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justify"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justify" vertical="center" wrapText="1"/>
    </xf>
    <xf numFmtId="164" fontId="9" fillId="0" borderId="1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1" fontId="9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right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justify" wrapText="1"/>
    </xf>
    <xf numFmtId="0" fontId="9" fillId="0" borderId="18" xfId="0" applyFont="1" applyBorder="1" applyAlignment="1">
      <alignment horizontal="lef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0" fontId="15" fillId="0" borderId="10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164" fontId="3" fillId="0" borderId="7" xfId="1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3" fillId="3" borderId="0" xfId="2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1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165" fontId="9" fillId="0" borderId="3" xfId="0" applyNumberFormat="1" applyFont="1" applyBorder="1" applyAlignment="1">
      <alignment horizontal="right" vertical="center"/>
    </xf>
    <xf numFmtId="0" fontId="15" fillId="0" borderId="1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0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165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 applyBorder="1" applyAlignment="1"/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129396</xdr:colOff>
      <xdr:row>6</xdr:row>
      <xdr:rowOff>60385</xdr:rowOff>
    </xdr:to>
    <xdr:pic>
      <xdr:nvPicPr>
        <xdr:cNvPr id="126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068"/>
          <a:ext cx="983411" cy="99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le\Kon\Documents%20and%20Settings\johnova.i\Local%20Settings\Temporary%20Internet%20Files\Content.IE5\M7NE1T14\SV\Tabulka%20vyhodnocen&#237;%20v&#253;sledk&#367;%20kontroln&#237;%20&#269;innos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r-ustecky.cz/Documents%20and%20Settings/johnova.i/Local%20Settings/Temporary%20Internet%20Files/Content.IE5/M7NE1T14/SV/Tabulka%20vyhodnocen&#237;%20v&#253;sledk&#367;%20kontroln&#237;%20&#269;inn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odbor"/>
      <sheetName val="veřejnospr. kontroly na místě"/>
      <sheetName val="kontr. přenes. působ. obce"/>
      <sheetName val="kontr. dle zvl. zákonů"/>
    </sheetNames>
    <sheetDataSet>
      <sheetData sheetId="0">
        <row r="1">
          <cell r="A1" t="str">
            <v>VYBRAT OBLAST</v>
          </cell>
        </row>
        <row r="2">
          <cell r="A2" t="str">
            <v>školství</v>
          </cell>
        </row>
        <row r="3">
          <cell r="A3" t="str">
            <v>krizové řízení</v>
          </cell>
        </row>
        <row r="4">
          <cell r="A4" t="str">
            <v>kultura</v>
          </cell>
        </row>
        <row r="5">
          <cell r="A5" t="str">
            <v>zemědělství</v>
          </cell>
        </row>
        <row r="6">
          <cell r="A6" t="str">
            <v>zdravotnictví</v>
          </cell>
        </row>
        <row r="7">
          <cell r="A7" t="str">
            <v>průmysl  a obchod</v>
          </cell>
        </row>
        <row r="8">
          <cell r="A8" t="str">
            <v>obchod</v>
          </cell>
        </row>
        <row r="9">
          <cell r="A9" t="str">
            <v>finance</v>
          </cell>
        </row>
        <row r="10">
          <cell r="A10" t="str">
            <v>doprava</v>
          </cell>
        </row>
        <row r="11">
          <cell r="A11" t="str">
            <v>práce a sos. věci</v>
          </cell>
        </row>
        <row r="12">
          <cell r="A12" t="str">
            <v>životní prostředí</v>
          </cell>
        </row>
        <row r="13">
          <cell r="A13" t="str">
            <v>místní rozvoj</v>
          </cell>
        </row>
        <row r="14">
          <cell r="A14" t="str">
            <v>vnitro</v>
          </cell>
        </row>
        <row r="15">
          <cell r="A15" t="str">
            <v>obrana</v>
          </cell>
        </row>
        <row r="16">
          <cell r="A16" t="str">
            <v>RÚIAN</v>
          </cell>
        </row>
        <row r="17">
          <cell r="A17" t="str">
            <v>ostatní nezařazené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odbor"/>
      <sheetName val="veřejnospr. kontroly na místě"/>
      <sheetName val="kontr. přenes. působ. obce"/>
      <sheetName val="kontr. dle zvl. zákonů"/>
    </sheetNames>
    <sheetDataSet>
      <sheetData sheetId="0">
        <row r="1">
          <cell r="A1" t="str">
            <v>VYBRAT OBLAST</v>
          </cell>
        </row>
        <row r="2">
          <cell r="A2" t="str">
            <v>školství</v>
          </cell>
        </row>
        <row r="3">
          <cell r="A3" t="str">
            <v>krizové řízení</v>
          </cell>
        </row>
        <row r="4">
          <cell r="A4" t="str">
            <v>kultura</v>
          </cell>
        </row>
        <row r="5">
          <cell r="A5" t="str">
            <v>zemědělství</v>
          </cell>
        </row>
        <row r="6">
          <cell r="A6" t="str">
            <v>zdravotnictví</v>
          </cell>
        </row>
        <row r="7">
          <cell r="A7" t="str">
            <v>průmysl  a obchod</v>
          </cell>
        </row>
        <row r="8">
          <cell r="A8" t="str">
            <v>obchod</v>
          </cell>
        </row>
        <row r="9">
          <cell r="A9" t="str">
            <v>finance</v>
          </cell>
        </row>
        <row r="10">
          <cell r="A10" t="str">
            <v>doprava</v>
          </cell>
        </row>
        <row r="11">
          <cell r="A11" t="str">
            <v>práce a sos. věci</v>
          </cell>
        </row>
        <row r="12">
          <cell r="A12" t="str">
            <v>životní prostředí</v>
          </cell>
        </row>
        <row r="13">
          <cell r="A13" t="str">
            <v>místní rozvoj</v>
          </cell>
        </row>
        <row r="14">
          <cell r="A14" t="str">
            <v>vnitro</v>
          </cell>
        </row>
        <row r="15">
          <cell r="A15" t="str">
            <v>obrana</v>
          </cell>
        </row>
        <row r="16">
          <cell r="A16" t="str">
            <v>RÚIAN</v>
          </cell>
        </row>
        <row r="17">
          <cell r="A17" t="str">
            <v>ostatní nezařazené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5"/>
  <sheetViews>
    <sheetView showGridLines="0" tabSelected="1" workbookViewId="0">
      <selection activeCell="B5" sqref="B5:D5"/>
    </sheetView>
  </sheetViews>
  <sheetFormatPr defaultRowHeight="15" x14ac:dyDescent="0.25"/>
  <cols>
    <col min="1" max="1" width="12.42578125" customWidth="1"/>
    <col min="2" max="2" width="78.5703125" customWidth="1"/>
    <col min="3" max="3" width="8.85546875" hidden="1" customWidth="1"/>
    <col min="4" max="4" width="11.5703125" customWidth="1"/>
    <col min="5" max="5" width="17" customWidth="1"/>
  </cols>
  <sheetData>
    <row r="2" spans="2:4" ht="18" x14ac:dyDescent="0.25">
      <c r="D2" s="4"/>
    </row>
    <row r="3" spans="2:4" ht="18" x14ac:dyDescent="0.25">
      <c r="B3" s="78"/>
      <c r="C3" s="79"/>
      <c r="D3" s="79"/>
    </row>
    <row r="4" spans="2:4" ht="18" x14ac:dyDescent="0.25">
      <c r="B4" s="78"/>
      <c r="C4" s="79"/>
      <c r="D4" s="79"/>
    </row>
    <row r="5" spans="2:4" ht="18" x14ac:dyDescent="0.25">
      <c r="B5" s="78" t="s">
        <v>17</v>
      </c>
      <c r="C5" s="78"/>
      <c r="D5" s="78"/>
    </row>
    <row r="6" spans="2:4" ht="18" x14ac:dyDescent="0.25">
      <c r="B6" s="78"/>
      <c r="C6" s="79"/>
      <c r="D6" s="79"/>
    </row>
    <row r="9" spans="2:4" ht="15.75" x14ac:dyDescent="0.25">
      <c r="B9" s="5" t="s">
        <v>3</v>
      </c>
      <c r="D9" s="10" t="s">
        <v>8</v>
      </c>
    </row>
    <row r="10" spans="2:4" x14ac:dyDescent="0.25">
      <c r="D10" s="7"/>
    </row>
    <row r="11" spans="2:4" ht="15.75" x14ac:dyDescent="0.25">
      <c r="B11" s="5" t="s">
        <v>5</v>
      </c>
      <c r="D11" s="10" t="s">
        <v>4</v>
      </c>
    </row>
    <row r="12" spans="2:4" ht="15.75" x14ac:dyDescent="0.25">
      <c r="D12" s="10"/>
    </row>
    <row r="13" spans="2:4" ht="15.75" x14ac:dyDescent="0.25">
      <c r="B13" s="5" t="s">
        <v>13</v>
      </c>
      <c r="D13" s="10" t="s">
        <v>10</v>
      </c>
    </row>
    <row r="15" spans="2:4" ht="15.75" x14ac:dyDescent="0.25">
      <c r="B15" s="5" t="s">
        <v>7</v>
      </c>
      <c r="D15" s="10" t="s">
        <v>6</v>
      </c>
    </row>
  </sheetData>
  <mergeCells count="4">
    <mergeCell ref="B4:D4"/>
    <mergeCell ref="B3:D3"/>
    <mergeCell ref="B5:D5"/>
    <mergeCell ref="B6:D6"/>
  </mergeCells>
  <hyperlinks>
    <hyperlink ref="D9" location="'Dotace ÚK'!A1" display="Dotace ÚK"/>
    <hyperlink ref="D11" location="'Dotace EU'!A1" display="Dotace EU"/>
    <hyperlink ref="D15" location="PO!A1" display="PO"/>
    <hyperlink ref="D13" location="'Dotace SR'!A1" display="Dotace SR"/>
  </hyperlinks>
  <pageMargins left="0.7" right="0.7" top="0.78740157499999996" bottom="0.78740157499999996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3"/>
  <sheetViews>
    <sheetView showGridLines="0" zoomScaleNormal="100" workbookViewId="0"/>
  </sheetViews>
  <sheetFormatPr defaultRowHeight="15" x14ac:dyDescent="0.25"/>
  <cols>
    <col min="1" max="1" width="33.42578125" style="68" customWidth="1"/>
    <col min="2" max="2" width="15.5703125" customWidth="1"/>
    <col min="3" max="3" width="19.28515625" customWidth="1"/>
    <col min="4" max="4" width="15.5703125" customWidth="1"/>
    <col min="5" max="5" width="16.42578125" customWidth="1"/>
    <col min="6" max="6" width="85.5703125" style="68" customWidth="1"/>
  </cols>
  <sheetData>
    <row r="1" spans="1:6" ht="23.45" customHeight="1" x14ac:dyDescent="0.35">
      <c r="A1" s="71"/>
      <c r="B1" s="6"/>
      <c r="C1" s="6"/>
      <c r="D1" s="6"/>
      <c r="E1" s="6"/>
      <c r="F1" s="67" t="s">
        <v>9</v>
      </c>
    </row>
    <row r="2" spans="1:6" ht="23.45" customHeight="1" thickBot="1" x14ac:dyDescent="0.3"/>
    <row r="3" spans="1:6" s="2" customFormat="1" ht="90.75" thickBot="1" x14ac:dyDescent="0.3">
      <c r="A3" s="3" t="s">
        <v>2</v>
      </c>
      <c r="B3" s="3" t="s">
        <v>1</v>
      </c>
      <c r="C3" s="3" t="s">
        <v>11</v>
      </c>
      <c r="D3" s="3" t="s">
        <v>14</v>
      </c>
      <c r="E3" s="3" t="s">
        <v>15</v>
      </c>
      <c r="F3" s="3" t="s">
        <v>0</v>
      </c>
    </row>
    <row r="4" spans="1:6" s="5" customFormat="1" ht="42.75" x14ac:dyDescent="0.2">
      <c r="A4" s="40" t="s">
        <v>27</v>
      </c>
      <c r="B4" s="48">
        <f>4+5</f>
        <v>9</v>
      </c>
      <c r="C4" s="49">
        <f>2073.966+2155</f>
        <v>4228.9660000000003</v>
      </c>
      <c r="D4" s="49">
        <v>307.67061999999999</v>
      </c>
      <c r="E4" s="49">
        <v>0</v>
      </c>
      <c r="F4" s="73" t="s">
        <v>69</v>
      </c>
    </row>
    <row r="5" spans="1:6" s="5" customFormat="1" ht="57" x14ac:dyDescent="0.2">
      <c r="A5" s="40" t="s">
        <v>28</v>
      </c>
      <c r="B5" s="50">
        <v>3</v>
      </c>
      <c r="C5" s="28">
        <v>316</v>
      </c>
      <c r="D5" s="31">
        <v>0</v>
      </c>
      <c r="E5" s="28">
        <v>0</v>
      </c>
      <c r="F5" s="62" t="s">
        <v>23</v>
      </c>
    </row>
    <row r="6" spans="1:6" s="5" customFormat="1" ht="28.5" x14ac:dyDescent="0.2">
      <c r="A6" s="40" t="s">
        <v>29</v>
      </c>
      <c r="B6" s="51">
        <f>1+13</f>
        <v>14</v>
      </c>
      <c r="C6" s="27">
        <f>50+1587.652</f>
        <v>1637.652</v>
      </c>
      <c r="D6" s="27">
        <v>0</v>
      </c>
      <c r="E6" s="27">
        <v>0.29599999999999999</v>
      </c>
      <c r="F6" s="69" t="s">
        <v>59</v>
      </c>
    </row>
    <row r="7" spans="1:6" s="5" customFormat="1" ht="57" x14ac:dyDescent="0.2">
      <c r="A7" s="40" t="s">
        <v>60</v>
      </c>
      <c r="B7" s="33">
        <v>3</v>
      </c>
      <c r="C7" s="23">
        <v>1280</v>
      </c>
      <c r="D7" s="23">
        <v>135.58375000000001</v>
      </c>
      <c r="E7" s="23">
        <v>0</v>
      </c>
      <c r="F7" s="14" t="s">
        <v>61</v>
      </c>
    </row>
    <row r="8" spans="1:6" s="52" customFormat="1" ht="85.5" x14ac:dyDescent="0.25">
      <c r="A8" s="40" t="s">
        <v>62</v>
      </c>
      <c r="B8" s="33">
        <v>1</v>
      </c>
      <c r="C8" s="28">
        <v>6000</v>
      </c>
      <c r="D8" s="30">
        <v>0</v>
      </c>
      <c r="E8" s="35">
        <v>0</v>
      </c>
      <c r="F8" s="76" t="s">
        <v>23</v>
      </c>
    </row>
    <row r="9" spans="1:6" s="5" customFormat="1" ht="42.75" x14ac:dyDescent="0.2">
      <c r="A9" s="40" t="s">
        <v>63</v>
      </c>
      <c r="B9" s="33">
        <v>2</v>
      </c>
      <c r="C9" s="25">
        <v>2197</v>
      </c>
      <c r="D9" s="25">
        <v>0</v>
      </c>
      <c r="E9" s="25">
        <v>0</v>
      </c>
      <c r="F9" s="26" t="s">
        <v>23</v>
      </c>
    </row>
    <row r="10" spans="1:6" s="5" customFormat="1" ht="28.5" x14ac:dyDescent="0.2">
      <c r="A10" s="40" t="s">
        <v>30</v>
      </c>
      <c r="B10" s="61">
        <f>15+3</f>
        <v>18</v>
      </c>
      <c r="C10" s="27">
        <f>6934.42225+4543.174</f>
        <v>11477.596249999999</v>
      </c>
      <c r="D10" s="27">
        <v>0</v>
      </c>
      <c r="E10" s="27">
        <v>0</v>
      </c>
      <c r="F10" s="69" t="s">
        <v>23</v>
      </c>
    </row>
    <row r="11" spans="1:6" s="5" customFormat="1" ht="28.5" x14ac:dyDescent="0.2">
      <c r="A11" s="40" t="s">
        <v>31</v>
      </c>
      <c r="B11" s="33">
        <v>2</v>
      </c>
      <c r="C11" s="23">
        <v>1923.47847</v>
      </c>
      <c r="D11" s="23">
        <v>0</v>
      </c>
      <c r="E11" s="23">
        <v>0</v>
      </c>
      <c r="F11" s="14" t="s">
        <v>23</v>
      </c>
    </row>
    <row r="12" spans="1:6" s="5" customFormat="1" ht="14.25" x14ac:dyDescent="0.2">
      <c r="A12" s="40" t="s">
        <v>32</v>
      </c>
      <c r="B12" s="60">
        <f>16+1</f>
        <v>17</v>
      </c>
      <c r="C12" s="28">
        <f>836.92841+40.5</f>
        <v>877.42840999999999</v>
      </c>
      <c r="D12" s="28">
        <v>0</v>
      </c>
      <c r="E12" s="28">
        <v>40.5</v>
      </c>
      <c r="F12" s="74" t="s">
        <v>68</v>
      </c>
    </row>
    <row r="13" spans="1:6" s="5" customFormat="1" ht="14.25" x14ac:dyDescent="0.2">
      <c r="A13" s="53" t="s">
        <v>16</v>
      </c>
      <c r="B13" s="70">
        <v>20</v>
      </c>
      <c r="C13" s="58">
        <v>5197.0145899999998</v>
      </c>
      <c r="D13" s="58">
        <v>0</v>
      </c>
      <c r="E13" s="58">
        <v>0</v>
      </c>
      <c r="F13" s="63" t="s">
        <v>23</v>
      </c>
    </row>
    <row r="14" spans="1:6" s="5" customFormat="1" ht="42.75" x14ac:dyDescent="0.2">
      <c r="A14" s="41" t="s">
        <v>33</v>
      </c>
      <c r="B14" s="61">
        <v>2</v>
      </c>
      <c r="C14" s="27">
        <v>620.27599999999995</v>
      </c>
      <c r="D14" s="27">
        <v>0</v>
      </c>
      <c r="E14" s="27">
        <v>0</v>
      </c>
      <c r="F14" s="36" t="s">
        <v>23</v>
      </c>
    </row>
    <row r="15" spans="1:6" s="52" customFormat="1" ht="42.75" x14ac:dyDescent="0.25">
      <c r="A15" s="40" t="s">
        <v>34</v>
      </c>
      <c r="B15" s="33">
        <v>3</v>
      </c>
      <c r="C15" s="35">
        <v>1021.2008199999999</v>
      </c>
      <c r="D15" s="11">
        <v>0</v>
      </c>
      <c r="E15" s="11">
        <v>0</v>
      </c>
      <c r="F15" s="15" t="s">
        <v>23</v>
      </c>
    </row>
    <row r="16" spans="1:6" s="5" customFormat="1" ht="28.5" x14ac:dyDescent="0.2">
      <c r="A16" s="40" t="s">
        <v>35</v>
      </c>
      <c r="B16" s="33">
        <f>12+16</f>
        <v>28</v>
      </c>
      <c r="C16" s="28">
        <f>31446.90539+83982.472</f>
        <v>115429.37738999999</v>
      </c>
      <c r="D16" s="28">
        <v>27.004999999999999</v>
      </c>
      <c r="E16" s="72">
        <v>0</v>
      </c>
      <c r="F16" s="15" t="s">
        <v>46</v>
      </c>
    </row>
    <row r="17" spans="1:6" s="5" customFormat="1" ht="42.75" x14ac:dyDescent="0.2">
      <c r="A17" s="40" t="s">
        <v>36</v>
      </c>
      <c r="B17" s="33">
        <f>2+9</f>
        <v>11</v>
      </c>
      <c r="C17" s="28">
        <f>26.302+1141.141</f>
        <v>1167.443</v>
      </c>
      <c r="D17" s="28">
        <v>0</v>
      </c>
      <c r="E17" s="72">
        <v>27.225999999999999</v>
      </c>
      <c r="F17" s="15" t="s">
        <v>47</v>
      </c>
    </row>
    <row r="18" spans="1:6" s="5" customFormat="1" ht="28.5" x14ac:dyDescent="0.2">
      <c r="A18" s="40" t="s">
        <v>37</v>
      </c>
      <c r="B18" s="33">
        <f>2+1</f>
        <v>3</v>
      </c>
      <c r="C18" s="28">
        <f>52.63+26.315</f>
        <v>78.945000000000007</v>
      </c>
      <c r="D18" s="28">
        <v>0</v>
      </c>
      <c r="E18" s="72">
        <v>0</v>
      </c>
      <c r="F18" s="15" t="s">
        <v>23</v>
      </c>
    </row>
    <row r="19" spans="1:6" s="5" customFormat="1" ht="42.75" x14ac:dyDescent="0.2">
      <c r="A19" s="40" t="s">
        <v>48</v>
      </c>
      <c r="B19" s="33">
        <v>3</v>
      </c>
      <c r="C19" s="28">
        <v>1289.0796</v>
      </c>
      <c r="D19" s="28">
        <v>0</v>
      </c>
      <c r="E19" s="28">
        <v>2.4</v>
      </c>
      <c r="F19" s="15" t="s">
        <v>49</v>
      </c>
    </row>
    <row r="20" spans="1:6" s="5" customFormat="1" ht="42.75" x14ac:dyDescent="0.2">
      <c r="A20" s="40" t="s">
        <v>50</v>
      </c>
      <c r="B20" s="33">
        <v>1</v>
      </c>
      <c r="C20" s="28">
        <v>70</v>
      </c>
      <c r="D20" s="28">
        <v>0</v>
      </c>
      <c r="E20" s="28">
        <v>0</v>
      </c>
      <c r="F20" s="15" t="s">
        <v>23</v>
      </c>
    </row>
    <row r="21" spans="1:6" s="5" customFormat="1" ht="42.75" x14ac:dyDescent="0.2">
      <c r="A21" s="40" t="s">
        <v>38</v>
      </c>
      <c r="B21" s="33">
        <v>12</v>
      </c>
      <c r="C21" s="28">
        <v>6938.6836499999999</v>
      </c>
      <c r="D21" s="28">
        <v>0</v>
      </c>
      <c r="E21" s="72">
        <v>0</v>
      </c>
      <c r="F21" s="15" t="s">
        <v>23</v>
      </c>
    </row>
    <row r="22" spans="1:6" s="5" customFormat="1" ht="42.75" x14ac:dyDescent="0.2">
      <c r="A22" s="40" t="s">
        <v>39</v>
      </c>
      <c r="B22" s="33">
        <v>29</v>
      </c>
      <c r="C22" s="28">
        <v>16519.121770000002</v>
      </c>
      <c r="D22" s="28">
        <v>0</v>
      </c>
      <c r="E22" s="72">
        <v>0</v>
      </c>
      <c r="F22" s="15" t="s">
        <v>23</v>
      </c>
    </row>
    <row r="23" spans="1:6" s="5" customFormat="1" ht="57" x14ac:dyDescent="0.2">
      <c r="A23" s="40" t="s">
        <v>40</v>
      </c>
      <c r="B23" s="33">
        <v>6</v>
      </c>
      <c r="C23" s="28">
        <v>2173.1439999999998</v>
      </c>
      <c r="D23" s="28">
        <v>0</v>
      </c>
      <c r="E23" s="28">
        <v>0</v>
      </c>
      <c r="F23" s="16" t="s">
        <v>23</v>
      </c>
    </row>
    <row r="24" spans="1:6" s="5" customFormat="1" ht="57" x14ac:dyDescent="0.2">
      <c r="A24" s="40" t="s">
        <v>41</v>
      </c>
      <c r="B24" s="33">
        <v>3</v>
      </c>
      <c r="C24" s="28">
        <v>368.62700000000001</v>
      </c>
      <c r="D24" s="28">
        <v>0</v>
      </c>
      <c r="E24" s="28">
        <v>0</v>
      </c>
      <c r="F24" s="16" t="s">
        <v>23</v>
      </c>
    </row>
    <row r="25" spans="1:6" s="5" customFormat="1" ht="57" x14ac:dyDescent="0.2">
      <c r="A25" s="53" t="s">
        <v>42</v>
      </c>
      <c r="B25" s="56">
        <v>3</v>
      </c>
      <c r="C25" s="25">
        <v>124.61785999999999</v>
      </c>
      <c r="D25" s="25">
        <v>0</v>
      </c>
      <c r="E25" s="25">
        <v>0</v>
      </c>
      <c r="F25" s="26" t="s">
        <v>23</v>
      </c>
    </row>
    <row r="26" spans="1:6" s="5" customFormat="1" ht="42.75" x14ac:dyDescent="0.2">
      <c r="A26" s="40" t="s">
        <v>43</v>
      </c>
      <c r="B26" s="33">
        <v>23</v>
      </c>
      <c r="C26" s="23">
        <v>431.17500000000001</v>
      </c>
      <c r="D26" s="23">
        <v>0</v>
      </c>
      <c r="E26" s="23">
        <v>0</v>
      </c>
      <c r="F26" s="26" t="s">
        <v>23</v>
      </c>
    </row>
    <row r="27" spans="1:6" s="5" customFormat="1" ht="28.5" x14ac:dyDescent="0.2">
      <c r="A27" s="40" t="s">
        <v>12</v>
      </c>
      <c r="B27" s="33">
        <v>1</v>
      </c>
      <c r="C27" s="24">
        <v>1299.816</v>
      </c>
      <c r="D27" s="24">
        <v>0</v>
      </c>
      <c r="E27" s="24">
        <v>0</v>
      </c>
      <c r="F27" s="14" t="s">
        <v>23</v>
      </c>
    </row>
    <row r="28" spans="1:6" s="5" customFormat="1" ht="57" x14ac:dyDescent="0.2">
      <c r="A28" s="53" t="s">
        <v>44</v>
      </c>
      <c r="B28" s="33">
        <v>7</v>
      </c>
      <c r="C28" s="35">
        <v>9647.7634500000004</v>
      </c>
      <c r="D28" s="58">
        <v>0</v>
      </c>
      <c r="E28" s="58">
        <v>0</v>
      </c>
      <c r="F28" s="59" t="s">
        <v>23</v>
      </c>
    </row>
    <row r="29" spans="1:6" s="5" customFormat="1" ht="71.25" x14ac:dyDescent="0.2">
      <c r="A29" s="40" t="s">
        <v>45</v>
      </c>
      <c r="B29" s="33">
        <v>1</v>
      </c>
      <c r="C29" s="28">
        <v>4893.3898099999997</v>
      </c>
      <c r="D29" s="11">
        <v>0</v>
      </c>
      <c r="E29" s="11">
        <v>0</v>
      </c>
      <c r="F29" s="15" t="s">
        <v>23</v>
      </c>
    </row>
    <row r="30" spans="1:6" s="5" customFormat="1" ht="185.25" x14ac:dyDescent="0.2">
      <c r="A30" s="40" t="s">
        <v>51</v>
      </c>
      <c r="B30" s="33">
        <v>3</v>
      </c>
      <c r="C30" s="28">
        <v>1213.7260000000001</v>
      </c>
      <c r="D30" s="11">
        <v>0</v>
      </c>
      <c r="E30" s="11">
        <v>0</v>
      </c>
      <c r="F30" s="15" t="s">
        <v>23</v>
      </c>
    </row>
    <row r="31" spans="1:6" s="5" customFormat="1" ht="28.5" x14ac:dyDescent="0.2">
      <c r="A31" s="40" t="s">
        <v>52</v>
      </c>
      <c r="B31" s="33">
        <v>4</v>
      </c>
      <c r="C31" s="28">
        <v>5667.1647599999997</v>
      </c>
      <c r="D31" s="11">
        <v>29.500299999999999</v>
      </c>
      <c r="E31" s="11">
        <v>0</v>
      </c>
      <c r="F31" s="15" t="s">
        <v>53</v>
      </c>
    </row>
    <row r="32" spans="1:6" s="5" customFormat="1" ht="42.75" x14ac:dyDescent="0.2">
      <c r="A32" s="40" t="s">
        <v>54</v>
      </c>
      <c r="B32" s="33">
        <v>1</v>
      </c>
      <c r="C32" s="28">
        <v>2000</v>
      </c>
      <c r="D32" s="11">
        <v>283.66408000000001</v>
      </c>
      <c r="E32" s="11">
        <v>0</v>
      </c>
      <c r="F32" s="15" t="s">
        <v>55</v>
      </c>
    </row>
    <row r="33" spans="1:6" s="5" customFormat="1" ht="57" x14ac:dyDescent="0.2">
      <c r="A33" s="40" t="s">
        <v>56</v>
      </c>
      <c r="B33" s="33">
        <v>1</v>
      </c>
      <c r="C33" s="24">
        <v>14186.632390000001</v>
      </c>
      <c r="D33" s="24">
        <v>0</v>
      </c>
      <c r="E33" s="24">
        <v>0</v>
      </c>
      <c r="F33" s="55" t="s">
        <v>23</v>
      </c>
    </row>
    <row r="34" spans="1:6" s="52" customFormat="1" ht="71.25" x14ac:dyDescent="0.25">
      <c r="A34" s="53" t="s">
        <v>57</v>
      </c>
      <c r="B34" s="33">
        <v>1</v>
      </c>
      <c r="C34" s="35">
        <v>10147.08462</v>
      </c>
      <c r="D34" s="54">
        <v>30</v>
      </c>
      <c r="E34" s="57">
        <v>0</v>
      </c>
      <c r="F34" s="75" t="s">
        <v>58</v>
      </c>
    </row>
    <row r="35" spans="1:6" s="52" customFormat="1" ht="42.75" x14ac:dyDescent="0.25">
      <c r="A35" s="40" t="s">
        <v>64</v>
      </c>
      <c r="B35" s="33">
        <v>2</v>
      </c>
      <c r="C35" s="28">
        <v>2000</v>
      </c>
      <c r="D35" s="30">
        <v>106.048</v>
      </c>
      <c r="E35" s="35">
        <v>2.448</v>
      </c>
      <c r="F35" s="76" t="s">
        <v>65</v>
      </c>
    </row>
    <row r="36" spans="1:6" s="52" customFormat="1" ht="57" x14ac:dyDescent="0.25">
      <c r="A36" s="40" t="s">
        <v>66</v>
      </c>
      <c r="B36" s="33">
        <v>1</v>
      </c>
      <c r="C36" s="28">
        <v>1153.845</v>
      </c>
      <c r="D36" s="30">
        <v>1.2096800000000001</v>
      </c>
      <c r="E36" s="35">
        <v>0</v>
      </c>
      <c r="F36" s="76" t="s">
        <v>67</v>
      </c>
    </row>
    <row r="37" spans="1:6" ht="15.75" thickBot="1" x14ac:dyDescent="0.3">
      <c r="A37" s="42"/>
      <c r="B37" s="37"/>
      <c r="C37" s="34"/>
      <c r="D37" s="34"/>
      <c r="E37" s="34"/>
      <c r="F37" s="1"/>
    </row>
    <row r="38" spans="1:6" ht="15.75" customHeight="1" x14ac:dyDescent="0.25"/>
    <row r="39" spans="1:6" x14ac:dyDescent="0.25">
      <c r="B39" s="77"/>
      <c r="C39" s="77"/>
      <c r="D39" s="77"/>
      <c r="E39" s="77"/>
    </row>
    <row r="41" spans="1:6" x14ac:dyDescent="0.25">
      <c r="A41" s="82"/>
      <c r="B41" s="82"/>
      <c r="C41" s="82"/>
      <c r="D41" s="82"/>
      <c r="E41" s="82"/>
    </row>
    <row r="42" spans="1:6" x14ac:dyDescent="0.25">
      <c r="C42" s="13"/>
      <c r="D42" s="13"/>
      <c r="E42" s="13"/>
    </row>
    <row r="43" spans="1:6" x14ac:dyDescent="0.25">
      <c r="A43" s="80"/>
      <c r="B43" s="81"/>
      <c r="C43" s="81"/>
      <c r="D43" s="81"/>
      <c r="E43" s="81"/>
    </row>
  </sheetData>
  <mergeCells count="2">
    <mergeCell ref="A43:E43"/>
    <mergeCell ref="A41:E41"/>
  </mergeCells>
  <hyperlinks>
    <hyperlink ref="F1" location="Navigace!A1" display="ZPĚT NA NAVIGACI"/>
  </hyperlinks>
  <pageMargins left="0.19685039370078741" right="0.11811023622047245" top="0.15748031496062992" bottom="0" header="0" footer="0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"/>
  <sheetViews>
    <sheetView showGridLines="0" zoomScaleNormal="100" workbookViewId="0"/>
  </sheetViews>
  <sheetFormatPr defaultRowHeight="15" x14ac:dyDescent="0.25"/>
  <cols>
    <col min="1" max="1" width="36.5703125" customWidth="1"/>
    <col min="2" max="2" width="16" customWidth="1"/>
    <col min="3" max="3" width="19.7109375" customWidth="1"/>
    <col min="4" max="4" width="15.5703125" customWidth="1"/>
    <col min="5" max="5" width="16.140625" customWidth="1"/>
    <col min="6" max="6" width="85.5703125" customWidth="1"/>
  </cols>
  <sheetData>
    <row r="1" spans="1:6" ht="23.45" customHeight="1" x14ac:dyDescent="0.35">
      <c r="A1" s="6"/>
      <c r="B1" s="6"/>
      <c r="C1" s="6"/>
      <c r="D1" s="6"/>
      <c r="E1" s="6"/>
      <c r="F1" s="9" t="s">
        <v>9</v>
      </c>
    </row>
    <row r="2" spans="1:6" ht="23.45" customHeight="1" thickBot="1" x14ac:dyDescent="0.3"/>
    <row r="3" spans="1:6" s="2" customFormat="1" ht="90.75" thickBot="1" x14ac:dyDescent="0.3">
      <c r="A3" s="3" t="s">
        <v>2</v>
      </c>
      <c r="B3" s="3" t="s">
        <v>1</v>
      </c>
      <c r="C3" s="3" t="s">
        <v>11</v>
      </c>
      <c r="D3" s="3" t="s">
        <v>14</v>
      </c>
      <c r="E3" s="3" t="s">
        <v>15</v>
      </c>
      <c r="F3" s="3" t="s">
        <v>0</v>
      </c>
    </row>
    <row r="4" spans="1:6" ht="70.5" customHeight="1" thickBot="1" x14ac:dyDescent="0.3">
      <c r="A4" s="43" t="s">
        <v>25</v>
      </c>
      <c r="B4" s="66">
        <v>31</v>
      </c>
      <c r="C4" s="12">
        <v>6700.5491500000007</v>
      </c>
      <c r="D4" s="12">
        <v>0</v>
      </c>
      <c r="E4" s="12">
        <v>127.5</v>
      </c>
      <c r="F4" s="1" t="s">
        <v>26</v>
      </c>
    </row>
    <row r="5" spans="1:6" x14ac:dyDescent="0.25">
      <c r="D5" s="13"/>
    </row>
    <row r="6" spans="1:6" x14ac:dyDescent="0.25">
      <c r="A6" s="83"/>
      <c r="B6" s="84"/>
      <c r="C6" s="84"/>
      <c r="D6" s="84"/>
      <c r="E6" s="84"/>
    </row>
  </sheetData>
  <mergeCells count="1">
    <mergeCell ref="A6:E6"/>
  </mergeCells>
  <hyperlinks>
    <hyperlink ref="F1" location="Navigace!A1" display="ZPĚT NA NAVIGACI"/>
  </hyperlinks>
  <pageMargins left="0.19685039370078741" right="0.11811023622047245" top="0.15748031496062992" bottom="0" header="0" footer="0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1"/>
  <sheetViews>
    <sheetView showGridLines="0" zoomScaleNormal="100" workbookViewId="0"/>
  </sheetViews>
  <sheetFormatPr defaultRowHeight="15" x14ac:dyDescent="0.25"/>
  <cols>
    <col min="1" max="1" width="38.42578125" customWidth="1"/>
    <col min="2" max="2" width="15.5703125" customWidth="1"/>
    <col min="3" max="3" width="20.140625" customWidth="1"/>
    <col min="4" max="4" width="15.5703125" customWidth="1"/>
    <col min="5" max="5" width="16.42578125" customWidth="1"/>
    <col min="6" max="6" width="85.5703125" customWidth="1"/>
  </cols>
  <sheetData>
    <row r="1" spans="1:6" ht="23.45" customHeight="1" x14ac:dyDescent="0.35">
      <c r="A1" s="6"/>
      <c r="B1" s="6"/>
      <c r="C1" s="6"/>
      <c r="D1" s="6"/>
      <c r="E1" s="6"/>
      <c r="F1" s="17" t="s">
        <v>9</v>
      </c>
    </row>
    <row r="2" spans="1:6" ht="23.45" customHeight="1" thickBot="1" x14ac:dyDescent="0.3"/>
    <row r="3" spans="1:6" s="2" customFormat="1" ht="90.75" thickBot="1" x14ac:dyDescent="0.3">
      <c r="A3" s="3" t="s">
        <v>2</v>
      </c>
      <c r="B3" s="3" t="s">
        <v>1</v>
      </c>
      <c r="C3" s="3" t="s">
        <v>11</v>
      </c>
      <c r="D3" s="3" t="s">
        <v>14</v>
      </c>
      <c r="E3" s="3" t="s">
        <v>15</v>
      </c>
      <c r="F3" s="3" t="s">
        <v>0</v>
      </c>
    </row>
    <row r="4" spans="1:6" s="2" customFormat="1" ht="84.2" customHeight="1" x14ac:dyDescent="0.25">
      <c r="A4" s="44" t="s">
        <v>24</v>
      </c>
      <c r="B4" s="32">
        <v>1</v>
      </c>
      <c r="C4" s="64">
        <v>13142.68</v>
      </c>
      <c r="D4" s="64">
        <v>0</v>
      </c>
      <c r="E4" s="64">
        <v>0</v>
      </c>
      <c r="F4" s="65" t="s">
        <v>23</v>
      </c>
    </row>
    <row r="5" spans="1:6" ht="111.2" customHeight="1" thickBot="1" x14ac:dyDescent="0.3">
      <c r="A5" s="45" t="s">
        <v>22</v>
      </c>
      <c r="B5" s="29">
        <v>3</v>
      </c>
      <c r="C5" s="19">
        <v>2115.0322099999998</v>
      </c>
      <c r="D5" s="19">
        <v>0</v>
      </c>
      <c r="E5" s="19">
        <v>0</v>
      </c>
      <c r="F5" s="20" t="s">
        <v>23</v>
      </c>
    </row>
    <row r="11" spans="1:6" ht="12.75" customHeight="1" x14ac:dyDescent="0.25"/>
  </sheetData>
  <hyperlinks>
    <hyperlink ref="F1" location="Navigace!A1" display="ZPĚT NA NAVIGACI"/>
  </hyperlinks>
  <pageMargins left="0.19685039370078741" right="0.11811023622047245" top="0.15748031496062992" bottom="0" header="0" footer="0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"/>
  <sheetViews>
    <sheetView showGridLines="0" zoomScaleNormal="100" workbookViewId="0"/>
  </sheetViews>
  <sheetFormatPr defaultRowHeight="15" x14ac:dyDescent="0.25"/>
  <cols>
    <col min="1" max="1" width="35.42578125" customWidth="1"/>
    <col min="2" max="2" width="15.42578125" customWidth="1"/>
    <col min="3" max="3" width="20.140625" customWidth="1"/>
    <col min="4" max="5" width="15.5703125" customWidth="1"/>
    <col min="6" max="6" width="79" customWidth="1"/>
  </cols>
  <sheetData>
    <row r="1" spans="1:6" ht="23.45" customHeight="1" x14ac:dyDescent="0.35">
      <c r="A1" s="6"/>
      <c r="B1" s="6"/>
      <c r="C1" s="6"/>
      <c r="D1" s="6"/>
      <c r="E1" s="6"/>
      <c r="F1" s="8" t="s">
        <v>9</v>
      </c>
    </row>
    <row r="2" spans="1:6" ht="23.45" customHeight="1" thickBot="1" x14ac:dyDescent="0.3"/>
    <row r="3" spans="1:6" ht="90.75" thickBot="1" x14ac:dyDescent="0.3">
      <c r="A3" s="3" t="s">
        <v>2</v>
      </c>
      <c r="B3" s="3" t="s">
        <v>1</v>
      </c>
      <c r="C3" s="3" t="s">
        <v>11</v>
      </c>
      <c r="D3" s="3" t="s">
        <v>14</v>
      </c>
      <c r="E3" s="3" t="s">
        <v>15</v>
      </c>
      <c r="F3" s="3" t="s">
        <v>0</v>
      </c>
    </row>
    <row r="4" spans="1:6" ht="204" x14ac:dyDescent="0.25">
      <c r="A4" s="46" t="s">
        <v>20</v>
      </c>
      <c r="B4" s="18">
        <v>40</v>
      </c>
      <c r="C4" s="21">
        <v>3155858.9488300001</v>
      </c>
      <c r="D4" s="21">
        <v>0</v>
      </c>
      <c r="E4" s="21">
        <v>14163.239379999999</v>
      </c>
      <c r="F4" s="22" t="s">
        <v>21</v>
      </c>
    </row>
    <row r="5" spans="1:6" ht="91.5" customHeight="1" thickBot="1" x14ac:dyDescent="0.3">
      <c r="A5" s="47" t="s">
        <v>18</v>
      </c>
      <c r="B5" s="38">
        <v>6</v>
      </c>
      <c r="C5" s="34">
        <v>10067.742320000001</v>
      </c>
      <c r="D5" s="12">
        <v>0</v>
      </c>
      <c r="E5" s="12">
        <v>303.63256000000001</v>
      </c>
      <c r="F5" s="39" t="s">
        <v>19</v>
      </c>
    </row>
  </sheetData>
  <hyperlinks>
    <hyperlink ref="F1" location="Navigace!A1" display="ZPĚT NA NAVIGACI"/>
  </hyperlinks>
  <pageMargins left="0.19685039370078741" right="0.11811023622047245" top="0.15748031496062992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Navigace</vt:lpstr>
      <vt:lpstr>Dotace ÚK</vt:lpstr>
      <vt:lpstr>Dotace EU</vt:lpstr>
      <vt:lpstr>Dotace SR</vt:lpstr>
      <vt:lpstr>PO</vt:lpstr>
      <vt:lpstr>'Dotace EU'!Oblast_tisku</vt:lpstr>
      <vt:lpstr>PO!Oblast_tisku</vt:lpstr>
      <vt:lpstr>ZPĚT_NA_NAVIGACI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Johnová Iva</dc:creator>
  <cp:lastModifiedBy>Vokáč Petr</cp:lastModifiedBy>
  <cp:lastPrinted>2021-02-09T07:24:46Z</cp:lastPrinted>
  <dcterms:created xsi:type="dcterms:W3CDTF">2015-03-02T09:22:56Z</dcterms:created>
  <dcterms:modified xsi:type="dcterms:W3CDTF">2021-02-22T05:47:22Z</dcterms:modified>
</cp:coreProperties>
</file>