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10215" activeTab="0"/>
  </bookViews>
  <sheets>
    <sheet name="NAVIGACE" sheetId="2" r:id="rId1"/>
    <sheet name="ZD" sheetId="3" r:id="rId2"/>
    <sheet name="RR" sheetId="4" r:id="rId3"/>
    <sheet name="SMT" sheetId="5" r:id="rId4"/>
    <sheet name="PIT" sheetId="6" r:id="rId5"/>
    <sheet name="SV" sheetId="7" r:id="rId6"/>
    <sheet name="ZPZ" sheetId="9" r:id="rId7"/>
    <sheet name="KON" sheetId="8" r:id="rId8"/>
  </sheets>
  <externalReferences>
    <externalReference r:id="rId11"/>
    <externalReference r:id="rId12"/>
  </externalReferences>
  <definedNames>
    <definedName name="KPP">'NAVIGACE'!$D$8</definedName>
    <definedName name="SEZNAM" localSheetId="0">'[1]seznam'!$A$1:$A$17</definedName>
    <definedName name="SEZNAM">'[2]seznam'!$A$1:$A$17</definedName>
  </definedNames>
  <calcPr calcId="152511"/>
</workbook>
</file>

<file path=xl/sharedStrings.xml><?xml version="1.0" encoding="utf-8"?>
<sst xmlns="http://schemas.openxmlformats.org/spreadsheetml/2006/main" count="195" uniqueCount="88">
  <si>
    <t>KON</t>
  </si>
  <si>
    <t>ZPZ</t>
  </si>
  <si>
    <t>SV</t>
  </si>
  <si>
    <t>SMT</t>
  </si>
  <si>
    <t>RR</t>
  </si>
  <si>
    <t>Zjišťované nedostatky</t>
  </si>
  <si>
    <t>Počet provedených kontrol</t>
  </si>
  <si>
    <t>Předmět kontroly</t>
  </si>
  <si>
    <t>Odbor regionálního rozvoje</t>
  </si>
  <si>
    <t>Odbor sociálních věcí</t>
  </si>
  <si>
    <t>Odbor životního prostředí a zemědělství</t>
  </si>
  <si>
    <t>Odbor kontroly</t>
  </si>
  <si>
    <t>ZPĚT NA NAVIGACI</t>
  </si>
  <si>
    <t>Odbor školství, mládeže a tělovýchovy</t>
  </si>
  <si>
    <t>Objem kontrolovaných veřej. prostředků   (tis. Kč)</t>
  </si>
  <si>
    <t>Dotační program na výměnu zastaralých zdrojů tepla na pevná paliva (kotlíková dotace)</t>
  </si>
  <si>
    <t>Fond vodního hospodářství Ústeckého kraje</t>
  </si>
  <si>
    <t>Fond Ústeckého kraje 2018</t>
  </si>
  <si>
    <t>Objem zjištěných nedostatků                     (tis. Kč)</t>
  </si>
  <si>
    <t>Objem zjištěného porušení rozpočtové kázně              (tis.Kč)</t>
  </si>
  <si>
    <t>Kontrola plnění přijatých opatření zjištěných veřejnosprávní kontrolou</t>
  </si>
  <si>
    <t>Fond Ústeckého kraje 2019</t>
  </si>
  <si>
    <t>Podpora sociálních služeb v Ústeckém kraji 2019</t>
  </si>
  <si>
    <t>Podpora Ústeckého kraje na sociální služby  2019 - malý dotační program</t>
  </si>
  <si>
    <t>Podpora Ústeckého kraje v oblasti prorodinných aktivit 2019</t>
  </si>
  <si>
    <t>Program podpory rozvoje zemědělství a venkovských oblastí Ústeckého kraje v roce 2019</t>
  </si>
  <si>
    <t>Program pro rozvoj eko-agro oblastí v Ústeckém kraji,  oblast podpory obnovy krajiny a biodiverzity v roce 2019</t>
  </si>
  <si>
    <t>Program pro rozvoj eko-agro oblastí v Ústeckém kraji, oblast podpory rozvoje EVVO v roce 2019</t>
  </si>
  <si>
    <t>Program pro rozvoj eko-agro oblastí v Ústeckém kraji, oblast podpory včelařství v roce 2019</t>
  </si>
  <si>
    <t xml:space="preserve">Kontroly hospodaření příspěvkové organizace kraje </t>
  </si>
  <si>
    <t>Program 2019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</si>
  <si>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 xml:space="preserve">bez nedostatků </t>
  </si>
  <si>
    <t>Veřejnosprávní kontroly na místě dle odborů - 2021</t>
  </si>
  <si>
    <t>PIT</t>
  </si>
  <si>
    <t>Odbor podpory podnikání, inovací a transformace</t>
  </si>
  <si>
    <t>ZD</t>
  </si>
  <si>
    <t>Odbor zdravotnictví</t>
  </si>
  <si>
    <t>Podpora aktivit zaměřených na zlepšení zdravotního stavu obyvatel 2020</t>
  </si>
  <si>
    <t>Program obnovy venkova Ústeckého kraje 2020</t>
  </si>
  <si>
    <t>Fond Ústeckého kraje - individuální dotace 2020</t>
  </si>
  <si>
    <t>Fond Ústeckého kraje 2020</t>
  </si>
  <si>
    <t>Podpora sociálních služeb v Ústeckém kraji 2020</t>
  </si>
  <si>
    <t>Podpora Ústeckého kraje na sociální služby  2020 - malý dotační program</t>
  </si>
  <si>
    <t>Podpora Ústeckého kraje na sociální služby protidrogové politiky 2019</t>
  </si>
  <si>
    <t>Podpora vybraných sociálních služeb v Ústeckém kraji 2017</t>
  </si>
  <si>
    <t>Podpora sociálních služeb v rámci projektu POSOSUK 3</t>
  </si>
  <si>
    <t>Podpora Ústeckého kraje na sociální služby protidrogové politiky 2020</t>
  </si>
  <si>
    <t>Podpora vybraných sociálních služeb v Ústeckém kraji 2018</t>
  </si>
  <si>
    <t>Program pro rozvoj eko-agro oblastí v Ústeckém kraji, oblast podpory rybářství a rybníkářství v roce 2018</t>
  </si>
  <si>
    <t>Program na podporu záchranných stanic na území Ústeckého kraje v roce 2019</t>
  </si>
  <si>
    <t>Dotační program "Podpora Ústeckého kraje na sociální služby  2020 - malý dotační program"</t>
  </si>
  <si>
    <t>Účelová neinvestiční dotace obcím prostřednictvím krajů z rozpočtu MV-GŘ HZS ČR na výdaje jednotek sborů dobrovolných hasičů obcí Č.j. MV-36260-1/PO-IZS-2019, dotace poskytnutá v roce 2020</t>
  </si>
  <si>
    <t>Individuální dotace - KH</t>
  </si>
  <si>
    <t>Účelová dotace poskytnutá na zajištění závazku veřejné služby na zabezpečení lékařské pohotovostní služby 2020</t>
  </si>
  <si>
    <t>Zajištění výkonu regionálních funkcí knihoven v Ústeckém kraji v roce 2020</t>
  </si>
  <si>
    <t>Státní příspěvek pro zřizovatele zařízení pro děti vyžadující okamžitou pomoc</t>
  </si>
  <si>
    <t>Kontrolami hospodaření u příspěvkových organizací bylo zjišťováno nedodržování povinností stanovených zákonem č. 320/2001 Sb., o finanční kontrole ve veřejné správě a o změně některých zákonů,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byly zjišťovány nedostatky různého charakteru a rozsahu, a to zejména v nedodržování zákona č. 563/1991 Sb., o účetnictví, jeho prováděcí vyhlášky č. 410/2009 Sb. a Českých účetních standardů č. 701 - 710 (různorodost účetních metod, nesprávné oceňování, evidence a účtování majetku, nesprávné časové rozlišení, náležitosti účetních dokladů, správnost účtování, nedostatky v procesu inventarizace, nesrovnalosti v oblasti cestovních náhrad), rozpočtových pravidel ve smyslu zákona č. 250/2000 Sb., o rozpočtových pravidlech územních rozpočtů (hospodaření s fondy), zákona č. 340/2015 Sb., o zvláštních podmínkách účinnosti některých smluv, uveřejňování těchto smluv a registr smluv (zákon o registru smluv) a v neposlední řadě nerespektování pokynů zřizovatele – vnitřních předpisů a pravidel (oblast odpisů, zadávání zakázek, zveřejňování smluv a vyřazování majetku).</t>
  </si>
  <si>
    <t>Poskytovatel nevedl v účetnictví náklady za jednotlivé sociální služby  odděleně od jiných služeb.</t>
  </si>
  <si>
    <t>Poskytovatel nevedl v účetnictví náklady za jednotlivé sociální služby  odděleně od jiných služeb. Uznatelný náklad nebyl uhrazen v době realizace projektu.</t>
  </si>
  <si>
    <t>Uznatelný náklad nebyl uhrazen v době realizace projektu.</t>
  </si>
  <si>
    <t>Program pro podporu odpadového hospodářství obcí v Ústeckém kraji na období 2017 až 2025 v roce 2019</t>
  </si>
  <si>
    <t>Program pro podporu odpadového hospodářství obcí v Ústeckém kraji na období 2017 až 2025 v roce 2020</t>
  </si>
  <si>
    <t>Dotační program PAŽIT 2019 - Podpora mimoškolních ozdravných výchovně vzdělávacích pobytů žáků</t>
  </si>
  <si>
    <t>Dotační program Prevence pro krajské školy 2019</t>
  </si>
  <si>
    <t>Dotační program Podpora mládeže 2019</t>
  </si>
  <si>
    <t>Dotační program Stipendium pro žáky středních škol nezřizovaných Ústeckým kraje - školní rok 2019/2020</t>
  </si>
  <si>
    <t>Dotační program Sport 2019</t>
  </si>
  <si>
    <t>Dotační program Sport 2020</t>
  </si>
  <si>
    <t>Dotační program Podpora začínajících podnikatelů v Ústeckém kraji pro rok 2020</t>
  </si>
  <si>
    <t>Dotační program Podpora začínajících podnikatelů v Ústeckém kraji pro rok 2019</t>
  </si>
  <si>
    <t>Dotační program Podpora začínajících podnikatelů v Ústeckém kraji pro rok 2018</t>
  </si>
  <si>
    <t>Dotační program Asistenční vouchery Ústeckého kraje</t>
  </si>
  <si>
    <t>Program podpory vybavení zařízení sociálních služeb v souvislosti s přechodem na vysílací standard DVB-T2 rok 2020</t>
  </si>
  <si>
    <t>Dotační program Podpora sociálních služeb v Ústeckém kraji 2019</t>
  </si>
  <si>
    <t>Dotační program Podpora sociálních služeb v Ústeckém kraji 2020</t>
  </si>
  <si>
    <t>Dotační program Podpora vybraných sociálních služeb v Ústeckém kraji 2017</t>
  </si>
  <si>
    <t>Dotační program Podpora vybraných sociálních služeb v Ústeckém kraji 2016</t>
  </si>
  <si>
    <t>Dotační program Podpora vybraných sociálních služeb v Ústeckém kraji 2018</t>
  </si>
  <si>
    <t>Dotační program Podpora Ústeckého kraje na sociální služby  2018 - malý dotační program</t>
  </si>
  <si>
    <t>Dotační program Podpora Ústeckého kraje na sociální služby  2019 - malý dotační program</t>
  </si>
  <si>
    <t>Dotační program Podpora rozvoje dobrovolnictví v Ústeckém kraji 2019</t>
  </si>
  <si>
    <t>Dotační program Rodinné stříbro Ústeckého kraje 2020</t>
  </si>
  <si>
    <t>Program Podpora aktivit zaměřených na zlepšení zdravotního stavu obyvatel 2019</t>
  </si>
  <si>
    <t xml:space="preserve">Program Podpora vybraných služeb zdravotní péče 2019 </t>
  </si>
  <si>
    <t>Program Podpora aktivit zaměřených na zlepšení zdravotního stavu obyvatel 2020</t>
  </si>
  <si>
    <t>Program Podpora vybraných služeb zdravotní péče 2020</t>
  </si>
  <si>
    <t>Dotační program Program na záchranu a obnovu kulturních památek Ústeckého kraje pro rok 2020</t>
  </si>
  <si>
    <t>Dotační program Program podpory aktivit stálých profesionálních divadelních souborů a hudebních těles působících na území Ústeckého kraje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</si>
</sst>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0.000"/>
    <numFmt numFmtId="166" formatCode="_-* #,##0.000\ _K_č_-;\-* #,##0.000\ _K_č_-;_-* &quot;-&quot;??\ _K_č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70C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Calibri"/>
      <family val="2"/>
      <scheme val="minor"/>
    </font>
    <font>
      <b/>
      <sz val="11"/>
      <color rgb="FF0070C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3" borderId="0" xfId="0" applyFont="1" applyFill="1"/>
    <xf numFmtId="0" fontId="0" fillId="3" borderId="0" xfId="0" applyFill="1"/>
    <xf numFmtId="0" fontId="11" fillId="0" borderId="0" xfId="0" applyFont="1" applyAlignment="1">
      <alignment vertical="center"/>
    </xf>
    <xf numFmtId="0" fontId="0" fillId="0" borderId="0" xfId="0" applyFont="1"/>
    <xf numFmtId="0" fontId="12" fillId="3" borderId="0" xfId="20" applyFont="1" applyFill="1"/>
    <xf numFmtId="0" fontId="13" fillId="0" borderId="0" xfId="20" applyFont="1" applyAlignment="1">
      <alignment vertical="center"/>
    </xf>
    <xf numFmtId="0" fontId="14" fillId="4" borderId="0" xfId="20" applyFont="1" applyFill="1" applyAlignment="1">
      <alignment horizontal="center" vertical="center"/>
    </xf>
    <xf numFmtId="0" fontId="15" fillId="4" borderId="0" xfId="2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3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0" fontId="12" fillId="0" borderId="0" xfId="20" applyFont="1" applyFill="1"/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18" fillId="0" borderId="0" xfId="0" applyFont="1" applyAlignment="1">
      <alignment horizontal="left"/>
    </xf>
    <xf numFmtId="165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/>
    </xf>
    <xf numFmtId="0" fontId="16" fillId="0" borderId="3" xfId="0" applyFont="1" applyFill="1" applyBorder="1" applyAlignment="1">
      <alignment vertical="center" wrapText="1"/>
    </xf>
    <xf numFmtId="1" fontId="7" fillId="0" borderId="0" xfId="0" applyNumberFormat="1" applyFont="1"/>
    <xf numFmtId="165" fontId="7" fillId="0" borderId="0" xfId="0" applyNumberFormat="1" applyFont="1"/>
    <xf numFmtId="164" fontId="2" fillId="0" borderId="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166" fontId="7" fillId="0" borderId="6" xfId="21" applyNumberFormat="1" applyFont="1" applyBorder="1" applyAlignment="1">
      <alignment horizontal="right" vertical="center" wrapText="1"/>
    </xf>
    <xf numFmtId="166" fontId="7" fillId="0" borderId="8" xfId="21" applyNumberFormat="1" applyFont="1" applyBorder="1" applyAlignment="1">
      <alignment horizontal="right" vertical="center" wrapText="1"/>
    </xf>
    <xf numFmtId="0" fontId="11" fillId="0" borderId="0" xfId="0" applyFont="1"/>
    <xf numFmtId="0" fontId="19" fillId="0" borderId="0" xfId="2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7" fillId="0" borderId="0" xfId="0" applyNumberFormat="1" applyFont="1"/>
    <xf numFmtId="0" fontId="7" fillId="0" borderId="16" xfId="0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/>
    </xf>
    <xf numFmtId="166" fontId="7" fillId="0" borderId="7" xfId="21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371475</xdr:colOff>
      <xdr:row>5</xdr:row>
      <xdr:rowOff>133350</xdr:rowOff>
    </xdr:to>
    <xdr:pic>
      <xdr:nvPicPr>
        <xdr:cNvPr id="1249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981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kr-ustecky.cz\Documents%20and%20Settings\johnova.i\Local%20Settings\Temporary%20Internet%20Files\Content.IE5\M7NE1T14\SV\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#NAVIGACE!A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 topLeftCell="A1"/>
  </sheetViews>
  <sheetFormatPr defaultColWidth="9.140625" defaultRowHeight="15"/>
  <cols>
    <col min="2" max="2" width="7.8515625" style="0" customWidth="1"/>
    <col min="3" max="3" width="50.57421875" style="0" customWidth="1"/>
    <col min="4" max="4" width="19.140625" style="0" customWidth="1"/>
    <col min="5" max="6" width="41.421875" style="0" customWidth="1"/>
  </cols>
  <sheetData>
    <row r="1" ht="15">
      <c r="A1" s="1"/>
    </row>
    <row r="3" spans="4:6" ht="18">
      <c r="D3" s="109"/>
      <c r="E3" s="109"/>
      <c r="F3" s="10"/>
    </row>
    <row r="4" spans="3:4" ht="18">
      <c r="C4" s="110" t="s">
        <v>32</v>
      </c>
      <c r="D4" s="110"/>
    </row>
    <row r="7" ht="15">
      <c r="D7" s="14"/>
    </row>
    <row r="8" spans="3:5" ht="15.75">
      <c r="C8" s="11" t="s">
        <v>36</v>
      </c>
      <c r="D8" s="44" t="s">
        <v>35</v>
      </c>
      <c r="E8" s="11"/>
    </row>
    <row r="9" spans="3:5" ht="15.75">
      <c r="C9" s="11"/>
      <c r="D9" s="15"/>
      <c r="E9" s="11"/>
    </row>
    <row r="10" spans="3:5" ht="15.75">
      <c r="C10" s="11" t="s">
        <v>8</v>
      </c>
      <c r="D10" s="15" t="s">
        <v>4</v>
      </c>
      <c r="E10" s="11"/>
    </row>
    <row r="11" spans="3:5" ht="15.75">
      <c r="C11" s="11"/>
      <c r="D11" s="15"/>
      <c r="E11" s="11"/>
    </row>
    <row r="12" spans="3:5" ht="15.75">
      <c r="C12" s="11" t="s">
        <v>13</v>
      </c>
      <c r="D12" s="15" t="s">
        <v>3</v>
      </c>
      <c r="E12" s="11"/>
    </row>
    <row r="13" spans="3:5" ht="15.75">
      <c r="C13" s="11"/>
      <c r="D13" s="15"/>
      <c r="E13" s="11"/>
    </row>
    <row r="14" spans="3:5" ht="15.75">
      <c r="C14" s="11" t="s">
        <v>34</v>
      </c>
      <c r="D14" s="15" t="s">
        <v>33</v>
      </c>
      <c r="E14" s="11"/>
    </row>
    <row r="15" spans="3:5" ht="15.75">
      <c r="C15" s="11"/>
      <c r="D15" s="15"/>
      <c r="E15" s="11"/>
    </row>
    <row r="16" spans="3:5" ht="15.75">
      <c r="C16" s="11" t="s">
        <v>9</v>
      </c>
      <c r="D16" s="15" t="s">
        <v>2</v>
      </c>
      <c r="E16" s="11"/>
    </row>
    <row r="17" spans="3:5" ht="15.75">
      <c r="C17" s="11"/>
      <c r="D17" s="15"/>
      <c r="E17" s="11"/>
    </row>
    <row r="18" spans="3:5" ht="15.75">
      <c r="C18" s="11" t="s">
        <v>10</v>
      </c>
      <c r="D18" s="15" t="s">
        <v>1</v>
      </c>
      <c r="E18" s="11"/>
    </row>
    <row r="19" spans="3:5" ht="15.75">
      <c r="C19" s="11"/>
      <c r="D19" s="15"/>
      <c r="E19" s="11"/>
    </row>
    <row r="20" spans="3:5" ht="15.75">
      <c r="C20" s="11" t="s">
        <v>11</v>
      </c>
      <c r="D20" s="15" t="s">
        <v>0</v>
      </c>
      <c r="E20" s="11"/>
    </row>
    <row r="21" spans="4:5" ht="15">
      <c r="D21" s="11"/>
      <c r="E21" s="11"/>
    </row>
    <row r="22" spans="4:5" ht="15">
      <c r="D22" s="11"/>
      <c r="E22" s="11"/>
    </row>
    <row r="23" spans="4:5" ht="15">
      <c r="D23" s="11"/>
      <c r="E23" s="11"/>
    </row>
    <row r="24" spans="4:5" ht="15">
      <c r="D24" s="11"/>
      <c r="E24" s="11"/>
    </row>
    <row r="25" spans="4:5" ht="15">
      <c r="D25" s="11"/>
      <c r="E25" s="11"/>
    </row>
    <row r="26" spans="4:5" ht="15">
      <c r="D26" s="12"/>
      <c r="E26" s="12"/>
    </row>
  </sheetData>
  <mergeCells count="2">
    <mergeCell ref="D3:E3"/>
    <mergeCell ref="C4:D4"/>
  </mergeCells>
  <hyperlinks>
    <hyperlink ref="D10" location="RR!A1" display="RR"/>
    <hyperlink ref="D12" location="SMT!A1" display="SMT"/>
    <hyperlink ref="D14" location="PIT!A1" display="PIT"/>
    <hyperlink ref="D16" location="SV!A1" display="SV"/>
    <hyperlink ref="D18" location="ZPZ!A1" display="ZPZ"/>
    <hyperlink ref="D20" location="KON!A1" display="KON"/>
    <hyperlink ref="D8" location="ZD!A1" display="ZD"/>
  </hyperlinks>
  <printOptions/>
  <pageMargins left="0.7" right="0.7" top="0.787401575" bottom="0.787401575" header="0.3" footer="0.3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workbookViewId="0" topLeftCell="A1">
      <selection activeCell="F1" sqref="F1"/>
    </sheetView>
  </sheetViews>
  <sheetFormatPr defaultColWidth="9.140625" defaultRowHeight="15"/>
  <cols>
    <col min="1" max="1" width="32.8515625" style="1" customWidth="1"/>
    <col min="2" max="2" width="15.57421875" style="1" customWidth="1"/>
    <col min="3" max="3" width="19.0039062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2.9" customHeight="1">
      <c r="A1" s="13" t="s">
        <v>36</v>
      </c>
      <c r="B1" s="13"/>
      <c r="C1" s="13"/>
      <c r="D1" s="13"/>
      <c r="E1" s="13"/>
      <c r="F1" s="18" t="s">
        <v>12</v>
      </c>
    </row>
    <row r="2" ht="22.9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ht="43.5" thickBot="1">
      <c r="A4" s="92" t="s">
        <v>37</v>
      </c>
      <c r="B4" s="93">
        <v>1</v>
      </c>
      <c r="C4" s="94">
        <v>50</v>
      </c>
      <c r="D4" s="94">
        <v>0</v>
      </c>
      <c r="E4" s="94">
        <v>0</v>
      </c>
      <c r="F4" s="95" t="s">
        <v>31</v>
      </c>
    </row>
    <row r="6" spans="2:5" ht="15">
      <c r="B6" s="79"/>
      <c r="C6" s="80"/>
      <c r="D6" s="80"/>
      <c r="E6" s="80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r:id="rId1"/>
  <colBreaks count="2" manualBreakCount="2">
    <brk id="2" max="16383" man="1"/>
    <brk id="1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showGridLines="0" workbookViewId="0" topLeftCell="A1">
      <selection activeCell="F1" sqref="F1"/>
    </sheetView>
  </sheetViews>
  <sheetFormatPr defaultColWidth="9.140625" defaultRowHeight="15"/>
  <cols>
    <col min="1" max="1" width="32.8515625" style="1" customWidth="1"/>
    <col min="2" max="2" width="15.57421875" style="1" customWidth="1"/>
    <col min="3" max="3" width="18.710937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2.9" customHeight="1">
      <c r="A1" s="88" t="s">
        <v>8</v>
      </c>
      <c r="B1" s="16"/>
      <c r="C1" s="16"/>
      <c r="D1" s="16"/>
      <c r="E1" s="16"/>
      <c r="F1" s="17" t="s">
        <v>12</v>
      </c>
    </row>
    <row r="2" ht="22.9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ht="36.75" customHeight="1">
      <c r="A4" s="64" t="s">
        <v>38</v>
      </c>
      <c r="B4" s="21">
        <v>14</v>
      </c>
      <c r="C4" s="45">
        <v>10081.22939</v>
      </c>
      <c r="D4" s="45">
        <v>0</v>
      </c>
      <c r="E4" s="45">
        <v>0</v>
      </c>
      <c r="F4" s="82" t="s">
        <v>31</v>
      </c>
    </row>
    <row r="5" spans="1:6" ht="36.75" customHeight="1" thickBot="1">
      <c r="A5" s="63" t="s">
        <v>39</v>
      </c>
      <c r="B5" s="96">
        <v>6</v>
      </c>
      <c r="C5" s="50">
        <v>979.7922</v>
      </c>
      <c r="D5" s="50">
        <v>0</v>
      </c>
      <c r="E5" s="50">
        <v>0</v>
      </c>
      <c r="F5" s="97" t="s">
        <v>31</v>
      </c>
    </row>
  </sheetData>
  <hyperlinks>
    <hyperlink ref="B1:F1" r:id="rId1" display="ZPĚT"/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94" r:id="rId2"/>
  <colBreaks count="2" manualBreakCount="2">
    <brk id="2" max="16383" man="1"/>
    <brk id="1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0"/>
  <sheetViews>
    <sheetView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20.42187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2.9" customHeight="1">
      <c r="A1" s="89" t="s">
        <v>13</v>
      </c>
      <c r="B1" s="16"/>
      <c r="C1" s="16"/>
      <c r="D1" s="16"/>
      <c r="E1" s="16"/>
      <c r="F1" s="18" t="s">
        <v>12</v>
      </c>
    </row>
    <row r="2" ht="22.9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ht="42.75">
      <c r="A4" s="67" t="s">
        <v>20</v>
      </c>
      <c r="B4" s="59">
        <v>4</v>
      </c>
      <c r="C4" s="54">
        <v>20695.53245</v>
      </c>
      <c r="D4" s="81">
        <v>0</v>
      </c>
      <c r="E4" s="81">
        <v>0</v>
      </c>
      <c r="F4" s="84" t="s">
        <v>31</v>
      </c>
    </row>
    <row r="5" spans="1:6" ht="57">
      <c r="A5" s="67" t="s">
        <v>62</v>
      </c>
      <c r="B5" s="59">
        <v>3</v>
      </c>
      <c r="C5" s="54">
        <v>50.648</v>
      </c>
      <c r="D5" s="81">
        <v>0</v>
      </c>
      <c r="E5" s="81">
        <v>0</v>
      </c>
      <c r="F5" s="84" t="s">
        <v>31</v>
      </c>
    </row>
    <row r="6" spans="1:6" ht="28.5">
      <c r="A6" s="67" t="s">
        <v>63</v>
      </c>
      <c r="B6" s="59">
        <v>1</v>
      </c>
      <c r="C6" s="54">
        <v>58.4</v>
      </c>
      <c r="D6" s="81">
        <v>0</v>
      </c>
      <c r="E6" s="81">
        <v>0</v>
      </c>
      <c r="F6" s="84" t="s">
        <v>31</v>
      </c>
    </row>
    <row r="7" spans="1:6" ht="28.5">
      <c r="A7" s="67" t="s">
        <v>64</v>
      </c>
      <c r="B7" s="59">
        <v>1</v>
      </c>
      <c r="C7" s="54">
        <v>72.229</v>
      </c>
      <c r="D7" s="81">
        <v>0</v>
      </c>
      <c r="E7" s="81">
        <v>0</v>
      </c>
      <c r="F7" s="84" t="s">
        <v>31</v>
      </c>
    </row>
    <row r="8" spans="1:6" ht="57">
      <c r="A8" s="67" t="s">
        <v>65</v>
      </c>
      <c r="B8" s="59">
        <v>1</v>
      </c>
      <c r="C8" s="54">
        <v>153</v>
      </c>
      <c r="D8" s="81">
        <v>0</v>
      </c>
      <c r="E8" s="81">
        <v>0</v>
      </c>
      <c r="F8" s="84" t="s">
        <v>31</v>
      </c>
    </row>
    <row r="9" spans="1:6" ht="18" customHeight="1">
      <c r="A9" s="67" t="s">
        <v>66</v>
      </c>
      <c r="B9" s="59">
        <v>3</v>
      </c>
      <c r="C9" s="54">
        <v>184.977</v>
      </c>
      <c r="D9" s="81">
        <v>0</v>
      </c>
      <c r="E9" s="81">
        <v>0</v>
      </c>
      <c r="F9" s="84" t="s">
        <v>31</v>
      </c>
    </row>
    <row r="10" spans="1:6" ht="20.25" customHeight="1" thickBot="1">
      <c r="A10" s="63" t="s">
        <v>67</v>
      </c>
      <c r="B10" s="58">
        <v>5</v>
      </c>
      <c r="C10" s="55">
        <v>227.828</v>
      </c>
      <c r="D10" s="50">
        <v>0</v>
      </c>
      <c r="E10" s="50">
        <v>0</v>
      </c>
      <c r="F10" s="98" t="s">
        <v>31</v>
      </c>
    </row>
    <row r="12" ht="13.5" customHeight="1"/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93" r:id="rId1"/>
  <colBreaks count="2" manualBreakCount="2">
    <brk id="2" max="16383" man="1"/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8"/>
  <sheetViews>
    <sheetView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20.0039062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3.25" customHeight="1">
      <c r="A1" s="13" t="s">
        <v>34</v>
      </c>
      <c r="B1" s="13"/>
      <c r="C1" s="13"/>
      <c r="D1" s="13"/>
      <c r="E1" s="13"/>
      <c r="F1" s="18" t="s">
        <v>12</v>
      </c>
    </row>
    <row r="2" ht="23.45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ht="19.5" customHeight="1">
      <c r="A4" s="62" t="s">
        <v>40</v>
      </c>
      <c r="B4" s="57">
        <v>1</v>
      </c>
      <c r="C4" s="53">
        <v>72.45</v>
      </c>
      <c r="D4" s="51">
        <v>0</v>
      </c>
      <c r="E4" s="51">
        <v>0</v>
      </c>
      <c r="F4" s="85" t="s">
        <v>31</v>
      </c>
    </row>
    <row r="5" spans="1:6" ht="18.75" customHeight="1">
      <c r="A5" s="62" t="s">
        <v>21</v>
      </c>
      <c r="B5" s="57">
        <v>35</v>
      </c>
      <c r="C5" s="53">
        <v>11311.76474</v>
      </c>
      <c r="D5" s="51">
        <v>0</v>
      </c>
      <c r="E5" s="51">
        <v>0</v>
      </c>
      <c r="F5" s="85" t="s">
        <v>31</v>
      </c>
    </row>
    <row r="6" spans="1:6" ht="20.25" customHeight="1">
      <c r="A6" s="62" t="s">
        <v>17</v>
      </c>
      <c r="B6" s="57">
        <v>1</v>
      </c>
      <c r="C6" s="53">
        <v>150</v>
      </c>
      <c r="D6" s="51">
        <v>0</v>
      </c>
      <c r="E6" s="51">
        <v>0</v>
      </c>
      <c r="F6" s="85" t="s">
        <v>31</v>
      </c>
    </row>
    <row r="7" spans="1:6" ht="42.75">
      <c r="A7" s="62" t="s">
        <v>68</v>
      </c>
      <c r="B7" s="57">
        <v>5</v>
      </c>
      <c r="C7" s="53">
        <v>916.86932</v>
      </c>
      <c r="D7" s="51">
        <v>0</v>
      </c>
      <c r="E7" s="51">
        <v>0</v>
      </c>
      <c r="F7" s="85" t="s">
        <v>31</v>
      </c>
    </row>
    <row r="8" spans="1:6" ht="42.75">
      <c r="A8" s="62" t="s">
        <v>69</v>
      </c>
      <c r="B8" s="57">
        <v>4</v>
      </c>
      <c r="C8" s="53">
        <v>796.293</v>
      </c>
      <c r="D8" s="51">
        <v>0</v>
      </c>
      <c r="E8" s="51">
        <v>0</v>
      </c>
      <c r="F8" s="85" t="s">
        <v>31</v>
      </c>
    </row>
    <row r="9" spans="1:6" ht="42.75">
      <c r="A9" s="62" t="s">
        <v>70</v>
      </c>
      <c r="B9" s="57">
        <v>4</v>
      </c>
      <c r="C9" s="53">
        <v>794.54611</v>
      </c>
      <c r="D9" s="51">
        <v>0</v>
      </c>
      <c r="E9" s="51">
        <v>0</v>
      </c>
      <c r="F9" s="85" t="s">
        <v>31</v>
      </c>
    </row>
    <row r="10" spans="1:6" ht="42.75">
      <c r="A10" s="62" t="s">
        <v>15</v>
      </c>
      <c r="B10" s="57">
        <v>46</v>
      </c>
      <c r="C10" s="53">
        <f>3342.0427+6249.58982</f>
        <v>9591.63252</v>
      </c>
      <c r="D10" s="51">
        <v>0</v>
      </c>
      <c r="E10" s="51">
        <v>0</v>
      </c>
      <c r="F10" s="85" t="s">
        <v>31</v>
      </c>
    </row>
    <row r="11" spans="1:6" ht="29.25" thickBot="1">
      <c r="A11" s="63" t="s">
        <v>71</v>
      </c>
      <c r="B11" s="58">
        <v>1</v>
      </c>
      <c r="C11" s="55">
        <v>133.08</v>
      </c>
      <c r="D11" s="50">
        <v>0</v>
      </c>
      <c r="E11" s="50">
        <v>0</v>
      </c>
      <c r="F11" s="99" t="s">
        <v>31</v>
      </c>
    </row>
    <row r="12" spans="1:6" ht="15">
      <c r="A12" s="7"/>
      <c r="B12" s="72"/>
      <c r="C12" s="7"/>
      <c r="D12" s="7"/>
      <c r="E12" s="7"/>
      <c r="F12" s="4"/>
    </row>
    <row r="13" spans="1:6" ht="15">
      <c r="A13" s="7"/>
      <c r="B13" s="9"/>
      <c r="C13" s="90"/>
      <c r="D13" s="9"/>
      <c r="E13" s="9"/>
      <c r="F13" s="6"/>
    </row>
    <row r="14" spans="1:6" ht="15">
      <c r="A14" s="8"/>
      <c r="B14" s="8"/>
      <c r="C14" s="8"/>
      <c r="D14" s="8"/>
      <c r="E14" s="8"/>
      <c r="F14" s="5"/>
    </row>
    <row r="15" spans="1:6" ht="15">
      <c r="A15" s="8"/>
      <c r="B15" s="8"/>
      <c r="C15" s="8"/>
      <c r="D15" s="8"/>
      <c r="E15" s="8"/>
      <c r="F15" s="5"/>
    </row>
    <row r="16" ht="15">
      <c r="A16" s="8"/>
    </row>
    <row r="17" ht="15">
      <c r="A17" s="8"/>
    </row>
    <row r="18" ht="15">
      <c r="A18" s="8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94" r:id="rId1"/>
  <colBreaks count="2" manualBreakCount="2">
    <brk id="2" max="16383" man="1"/>
    <brk id="10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20.2812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3.25" customHeight="1">
      <c r="A1" s="13" t="s">
        <v>9</v>
      </c>
      <c r="B1" s="13"/>
      <c r="C1" s="13"/>
      <c r="D1" s="13"/>
      <c r="E1" s="13"/>
      <c r="F1" s="18" t="s">
        <v>12</v>
      </c>
    </row>
    <row r="2" ht="23.45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s="2" customFormat="1" ht="28.5">
      <c r="A4" s="64" t="s">
        <v>22</v>
      </c>
      <c r="B4" s="57">
        <v>8</v>
      </c>
      <c r="C4" s="56">
        <v>18332.70138</v>
      </c>
      <c r="D4" s="46">
        <v>0</v>
      </c>
      <c r="E4" s="47">
        <v>0</v>
      </c>
      <c r="F4" s="104" t="s">
        <v>31</v>
      </c>
    </row>
    <row r="5" spans="1:6" s="2" customFormat="1" ht="28.5">
      <c r="A5" s="68" t="s">
        <v>41</v>
      </c>
      <c r="B5" s="57">
        <v>14</v>
      </c>
      <c r="C5" s="56">
        <f>12165.62161+40500.87438</f>
        <v>52666.49599</v>
      </c>
      <c r="D5" s="69">
        <v>0</v>
      </c>
      <c r="E5" s="70">
        <v>0</v>
      </c>
      <c r="F5" s="105" t="s">
        <v>31</v>
      </c>
    </row>
    <row r="6" spans="1:6" s="2" customFormat="1" ht="42.75">
      <c r="A6" s="68" t="s">
        <v>23</v>
      </c>
      <c r="B6" s="57">
        <v>2</v>
      </c>
      <c r="C6" s="56">
        <v>63.419</v>
      </c>
      <c r="D6" s="69">
        <v>0</v>
      </c>
      <c r="E6" s="70">
        <v>0</v>
      </c>
      <c r="F6" s="105" t="s">
        <v>31</v>
      </c>
    </row>
    <row r="7" spans="1:6" s="2" customFormat="1" ht="42.75">
      <c r="A7" s="62" t="s">
        <v>42</v>
      </c>
      <c r="B7" s="57">
        <v>4</v>
      </c>
      <c r="C7" s="53">
        <f>121.48+576.8</f>
        <v>698.28</v>
      </c>
      <c r="D7" s="48">
        <v>0</v>
      </c>
      <c r="E7" s="49">
        <v>0</v>
      </c>
      <c r="F7" s="106" t="s">
        <v>31</v>
      </c>
    </row>
    <row r="8" spans="1:6" s="2" customFormat="1" ht="28.5">
      <c r="A8" s="62" t="s">
        <v>24</v>
      </c>
      <c r="B8" s="57">
        <v>2</v>
      </c>
      <c r="C8" s="53">
        <v>52.63</v>
      </c>
      <c r="D8" s="48">
        <v>0</v>
      </c>
      <c r="E8" s="49">
        <v>0</v>
      </c>
      <c r="F8" s="106" t="s">
        <v>31</v>
      </c>
    </row>
    <row r="9" spans="1:6" s="2" customFormat="1" ht="42.75">
      <c r="A9" s="62" t="s">
        <v>43</v>
      </c>
      <c r="B9" s="57">
        <v>1</v>
      </c>
      <c r="C9" s="53">
        <v>180.189</v>
      </c>
      <c r="D9" s="48">
        <v>0</v>
      </c>
      <c r="E9" s="49">
        <v>0</v>
      </c>
      <c r="F9" s="106" t="s">
        <v>31</v>
      </c>
    </row>
    <row r="10" spans="1:6" s="2" customFormat="1" ht="42.75">
      <c r="A10" s="62" t="s">
        <v>46</v>
      </c>
      <c r="B10" s="57">
        <v>2</v>
      </c>
      <c r="C10" s="53">
        <v>605.28362</v>
      </c>
      <c r="D10" s="48">
        <v>0</v>
      </c>
      <c r="E10" s="49">
        <v>0</v>
      </c>
      <c r="F10" s="106" t="s">
        <v>31</v>
      </c>
    </row>
    <row r="11" spans="1:6" s="2" customFormat="1" ht="28.5">
      <c r="A11" s="62" t="s">
        <v>47</v>
      </c>
      <c r="B11" s="57">
        <v>2</v>
      </c>
      <c r="C11" s="53">
        <v>437.1</v>
      </c>
      <c r="D11" s="48">
        <v>0</v>
      </c>
      <c r="E11" s="49">
        <v>0</v>
      </c>
      <c r="F11" s="106" t="s">
        <v>31</v>
      </c>
    </row>
    <row r="12" spans="1:6" s="2" customFormat="1" ht="28.5">
      <c r="A12" s="62" t="s">
        <v>44</v>
      </c>
      <c r="B12" s="57">
        <v>1</v>
      </c>
      <c r="C12" s="53">
        <v>115</v>
      </c>
      <c r="D12" s="48">
        <v>0</v>
      </c>
      <c r="E12" s="49">
        <v>0</v>
      </c>
      <c r="F12" s="106" t="s">
        <v>31</v>
      </c>
    </row>
    <row r="13" spans="1:6" s="2" customFormat="1" ht="71.25">
      <c r="A13" s="62" t="s">
        <v>72</v>
      </c>
      <c r="B13" s="57">
        <v>1</v>
      </c>
      <c r="C13" s="53">
        <v>3</v>
      </c>
      <c r="D13" s="48">
        <v>0</v>
      </c>
      <c r="E13" s="49">
        <v>0</v>
      </c>
      <c r="F13" s="106" t="s">
        <v>31</v>
      </c>
    </row>
    <row r="14" spans="1:6" s="2" customFormat="1" ht="29.25" thickBot="1">
      <c r="A14" s="63" t="s">
        <v>45</v>
      </c>
      <c r="B14" s="58">
        <v>49</v>
      </c>
      <c r="C14" s="55">
        <f>1825.08837+25064.58794</f>
        <v>26889.676310000003</v>
      </c>
      <c r="D14" s="65">
        <v>0</v>
      </c>
      <c r="E14" s="66">
        <v>0</v>
      </c>
      <c r="F14" s="107" t="s">
        <v>31</v>
      </c>
    </row>
    <row r="16" ht="15">
      <c r="C16" s="91"/>
    </row>
    <row r="17" ht="15">
      <c r="A17" s="22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93" r:id="rId1"/>
  <colBreaks count="2" manualBreakCount="2">
    <brk id="2" max="16383" man="1"/>
    <brk id="10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5"/>
  <sheetViews>
    <sheetView workbookViewId="0" topLeftCell="A1">
      <selection activeCell="F1" sqref="F1"/>
    </sheetView>
  </sheetViews>
  <sheetFormatPr defaultColWidth="9.140625" defaultRowHeight="15"/>
  <cols>
    <col min="1" max="1" width="32.8515625" style="1" customWidth="1"/>
    <col min="2" max="2" width="15.57421875" style="1" customWidth="1"/>
    <col min="3" max="3" width="19.0039062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3.25" customHeight="1">
      <c r="A1" s="13" t="s">
        <v>10</v>
      </c>
      <c r="B1" s="13"/>
      <c r="C1" s="13"/>
      <c r="D1" s="13"/>
      <c r="E1" s="13"/>
      <c r="F1" s="18" t="s">
        <v>12</v>
      </c>
    </row>
    <row r="2" ht="22.9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ht="57">
      <c r="A4" s="64" t="s">
        <v>25</v>
      </c>
      <c r="B4" s="57">
        <v>4</v>
      </c>
      <c r="C4" s="86">
        <v>1014.968</v>
      </c>
      <c r="D4" s="51">
        <v>0</v>
      </c>
      <c r="E4" s="51">
        <v>0</v>
      </c>
      <c r="F4" s="83" t="s">
        <v>31</v>
      </c>
    </row>
    <row r="5" spans="1:6" ht="57">
      <c r="A5" s="62" t="s">
        <v>26</v>
      </c>
      <c r="B5" s="57">
        <v>3</v>
      </c>
      <c r="C5" s="86">
        <v>324.798</v>
      </c>
      <c r="D5" s="51">
        <v>0</v>
      </c>
      <c r="E5" s="51">
        <v>0</v>
      </c>
      <c r="F5" s="83" t="s">
        <v>31</v>
      </c>
    </row>
    <row r="6" spans="1:6" ht="57">
      <c r="A6" s="62" t="s">
        <v>27</v>
      </c>
      <c r="B6" s="57">
        <v>3</v>
      </c>
      <c r="C6" s="86">
        <v>192.8585</v>
      </c>
      <c r="D6" s="51">
        <v>0</v>
      </c>
      <c r="E6" s="51">
        <v>0</v>
      </c>
      <c r="F6" s="83" t="s">
        <v>31</v>
      </c>
    </row>
    <row r="7" spans="1:6" ht="57">
      <c r="A7" s="62" t="s">
        <v>48</v>
      </c>
      <c r="B7" s="57">
        <v>1</v>
      </c>
      <c r="C7" s="86">
        <v>63.169</v>
      </c>
      <c r="D7" s="52">
        <v>0</v>
      </c>
      <c r="E7" s="52">
        <v>0</v>
      </c>
      <c r="F7" s="83" t="s">
        <v>31</v>
      </c>
    </row>
    <row r="8" spans="1:6" ht="42.75">
      <c r="A8" s="67" t="s">
        <v>28</v>
      </c>
      <c r="B8" s="59">
        <v>10</v>
      </c>
      <c r="C8" s="87">
        <v>207.08752</v>
      </c>
      <c r="D8" s="60">
        <v>0</v>
      </c>
      <c r="E8" s="60">
        <v>0</v>
      </c>
      <c r="F8" s="108" t="s">
        <v>31</v>
      </c>
    </row>
    <row r="9" spans="1:6" ht="42.75">
      <c r="A9" s="67" t="s">
        <v>49</v>
      </c>
      <c r="B9" s="59">
        <v>1</v>
      </c>
      <c r="C9" s="87">
        <v>319.096</v>
      </c>
      <c r="D9" s="60">
        <v>0</v>
      </c>
      <c r="E9" s="60">
        <v>0</v>
      </c>
      <c r="F9" s="108" t="s">
        <v>31</v>
      </c>
    </row>
    <row r="10" spans="1:6" ht="28.5">
      <c r="A10" s="67" t="s">
        <v>16</v>
      </c>
      <c r="B10" s="59">
        <v>2</v>
      </c>
      <c r="C10" s="87">
        <f>7539.74635+17222.92723</f>
        <v>24762.673580000002</v>
      </c>
      <c r="D10" s="60">
        <v>0</v>
      </c>
      <c r="E10" s="60">
        <v>0</v>
      </c>
      <c r="F10" s="108" t="s">
        <v>31</v>
      </c>
    </row>
    <row r="11" spans="1:6" ht="57">
      <c r="A11" s="67" t="s">
        <v>60</v>
      </c>
      <c r="B11" s="59">
        <v>3</v>
      </c>
      <c r="C11" s="87">
        <v>1584.923</v>
      </c>
      <c r="D11" s="60">
        <v>0</v>
      </c>
      <c r="E11" s="60">
        <v>0</v>
      </c>
      <c r="F11" s="108" t="s">
        <v>31</v>
      </c>
    </row>
    <row r="12" spans="1:6" ht="57.75" thickBot="1">
      <c r="A12" s="63" t="s">
        <v>61</v>
      </c>
      <c r="B12" s="58">
        <v>10</v>
      </c>
      <c r="C12" s="100">
        <f>3368.59873+2650.61359</f>
        <v>6019.212320000001</v>
      </c>
      <c r="D12" s="101">
        <v>0</v>
      </c>
      <c r="E12" s="101">
        <v>0</v>
      </c>
      <c r="F12" s="97" t="s">
        <v>31</v>
      </c>
    </row>
    <row r="13" spans="1:4" ht="15">
      <c r="A13" s="36"/>
      <c r="B13" s="36"/>
      <c r="C13" s="36"/>
      <c r="D13" s="36"/>
    </row>
    <row r="14" spans="1:5" ht="15">
      <c r="A14" s="36"/>
      <c r="B14" s="36"/>
      <c r="C14" s="36"/>
      <c r="D14" s="36"/>
      <c r="E14" s="36"/>
    </row>
    <row r="15" spans="1:4" ht="15">
      <c r="A15" s="36"/>
      <c r="B15" s="36"/>
      <c r="C15" s="36"/>
      <c r="D15" s="36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94" r:id="rId1"/>
  <colBreaks count="1" manualBreakCount="1">
    <brk id="2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8"/>
  <sheetViews>
    <sheetView workbookViewId="0" topLeftCell="A1"/>
  </sheetViews>
  <sheetFormatPr defaultColWidth="9.140625" defaultRowHeight="15"/>
  <cols>
    <col min="1" max="1" width="34.421875" style="1" customWidth="1"/>
    <col min="2" max="2" width="15.57421875" style="1" customWidth="1"/>
    <col min="3" max="3" width="19.7109375" style="1" customWidth="1"/>
    <col min="4" max="4" width="17.28125" style="20" customWidth="1"/>
    <col min="5" max="5" width="15.57421875" style="1" customWidth="1"/>
    <col min="6" max="6" width="62.421875" style="1" customWidth="1"/>
    <col min="7" max="16384" width="9.140625" style="1" customWidth="1"/>
  </cols>
  <sheetData>
    <row r="1" spans="1:6" ht="23.25" customHeight="1">
      <c r="A1" s="13" t="s">
        <v>11</v>
      </c>
      <c r="B1" s="13"/>
      <c r="C1" s="13"/>
      <c r="D1" s="19"/>
      <c r="E1" s="13"/>
      <c r="F1" s="18" t="s">
        <v>12</v>
      </c>
    </row>
    <row r="2" ht="22.9" customHeight="1" thickBot="1"/>
    <row r="3" spans="1:6" s="2" customFormat="1" ht="90.75" thickBot="1">
      <c r="A3" s="3" t="s">
        <v>7</v>
      </c>
      <c r="B3" s="3" t="s">
        <v>6</v>
      </c>
      <c r="C3" s="3" t="s">
        <v>14</v>
      </c>
      <c r="D3" s="3" t="s">
        <v>19</v>
      </c>
      <c r="E3" s="3" t="s">
        <v>18</v>
      </c>
      <c r="F3" s="3" t="s">
        <v>5</v>
      </c>
    </row>
    <row r="4" spans="1:6" ht="267.75">
      <c r="A4" s="64" t="s">
        <v>29</v>
      </c>
      <c r="B4" s="57">
        <v>40</v>
      </c>
      <c r="C4" s="41">
        <f>1981686.03889+1876355.89339</f>
        <v>3858041.9322800003</v>
      </c>
      <c r="D4" s="41">
        <v>135.6595</v>
      </c>
      <c r="E4" s="41">
        <f>13144.58975+5599.15877+0.0276</f>
        <v>18743.776120000002</v>
      </c>
      <c r="F4" s="37" t="s">
        <v>56</v>
      </c>
    </row>
    <row r="5" spans="1:6" ht="42.75">
      <c r="A5" s="62" t="s">
        <v>73</v>
      </c>
      <c r="B5" s="57">
        <v>5</v>
      </c>
      <c r="C5" s="43">
        <v>33882.402</v>
      </c>
      <c r="D5" s="43">
        <v>0</v>
      </c>
      <c r="E5" s="43">
        <v>0</v>
      </c>
      <c r="F5" s="39" t="s">
        <v>31</v>
      </c>
    </row>
    <row r="6" spans="1:6" ht="42.75">
      <c r="A6" s="62" t="s">
        <v>74</v>
      </c>
      <c r="B6" s="57">
        <v>17</v>
      </c>
      <c r="C6" s="42">
        <f>8785.28845+59773.54122</f>
        <v>68558.82967</v>
      </c>
      <c r="D6" s="42">
        <v>0</v>
      </c>
      <c r="E6" s="42">
        <v>7571.02412</v>
      </c>
      <c r="F6" s="78" t="s">
        <v>58</v>
      </c>
    </row>
    <row r="7" spans="1:6" ht="42.75">
      <c r="A7" s="62" t="s">
        <v>76</v>
      </c>
      <c r="B7" s="57">
        <v>2</v>
      </c>
      <c r="C7" s="41">
        <f>113.59+197.559</f>
        <v>311.149</v>
      </c>
      <c r="D7" s="41">
        <v>0</v>
      </c>
      <c r="E7" s="41">
        <v>0</v>
      </c>
      <c r="F7" s="38" t="s">
        <v>31</v>
      </c>
    </row>
    <row r="8" spans="1:6" ht="42.75">
      <c r="A8" s="62" t="s">
        <v>75</v>
      </c>
      <c r="B8" s="57">
        <v>2</v>
      </c>
      <c r="C8" s="40">
        <v>488.96</v>
      </c>
      <c r="D8" s="40">
        <v>0</v>
      </c>
      <c r="E8" s="40">
        <v>455.96</v>
      </c>
      <c r="F8" s="38" t="s">
        <v>57</v>
      </c>
    </row>
    <row r="9" spans="1:6" ht="42.75">
      <c r="A9" s="62" t="s">
        <v>77</v>
      </c>
      <c r="B9" s="57">
        <v>3</v>
      </c>
      <c r="C9" s="40">
        <f>55.1+805.684</f>
        <v>860.784</v>
      </c>
      <c r="D9" s="40">
        <v>0</v>
      </c>
      <c r="E9" s="40">
        <v>0</v>
      </c>
      <c r="F9" s="38" t="s">
        <v>31</v>
      </c>
    </row>
    <row r="10" spans="1:6" ht="42.75">
      <c r="A10" s="62" t="s">
        <v>78</v>
      </c>
      <c r="B10" s="57">
        <v>1</v>
      </c>
      <c r="C10" s="41">
        <v>3.81552</v>
      </c>
      <c r="D10" s="41">
        <v>0</v>
      </c>
      <c r="E10" s="41">
        <v>0</v>
      </c>
      <c r="F10" s="37" t="s">
        <v>31</v>
      </c>
    </row>
    <row r="11" spans="1:6" ht="42.75">
      <c r="A11" s="62" t="s">
        <v>79</v>
      </c>
      <c r="B11" s="57">
        <v>1</v>
      </c>
      <c r="C11" s="41">
        <v>3.403</v>
      </c>
      <c r="D11" s="41">
        <v>0</v>
      </c>
      <c r="E11" s="41">
        <v>0</v>
      </c>
      <c r="F11" s="37" t="s">
        <v>31</v>
      </c>
    </row>
    <row r="12" spans="1:6" ht="42.75">
      <c r="A12" s="62" t="s">
        <v>50</v>
      </c>
      <c r="B12" s="57">
        <v>8</v>
      </c>
      <c r="C12" s="41">
        <f>162.12+383.22</f>
        <v>545.34</v>
      </c>
      <c r="D12" s="41">
        <v>0</v>
      </c>
      <c r="E12" s="41">
        <v>206.86</v>
      </c>
      <c r="F12" s="35" t="s">
        <v>57</v>
      </c>
    </row>
    <row r="13" spans="1:6" ht="42.75">
      <c r="A13" s="62" t="s">
        <v>80</v>
      </c>
      <c r="B13" s="57">
        <v>4</v>
      </c>
      <c r="C13" s="41">
        <v>276</v>
      </c>
      <c r="D13" s="41">
        <v>0</v>
      </c>
      <c r="E13" s="41">
        <v>1.44595</v>
      </c>
      <c r="F13" s="35" t="s">
        <v>59</v>
      </c>
    </row>
    <row r="14" spans="1:8" ht="185.25">
      <c r="A14" s="62" t="s">
        <v>30</v>
      </c>
      <c r="B14" s="57">
        <v>6</v>
      </c>
      <c r="C14" s="41">
        <v>10433.216</v>
      </c>
      <c r="D14" s="41">
        <v>0</v>
      </c>
      <c r="E14" s="41">
        <v>0</v>
      </c>
      <c r="F14" s="37" t="s">
        <v>31</v>
      </c>
      <c r="H14" s="34"/>
    </row>
    <row r="15" spans="1:8" ht="85.5">
      <c r="A15" s="62" t="s">
        <v>51</v>
      </c>
      <c r="B15" s="57">
        <v>3</v>
      </c>
      <c r="C15" s="40">
        <f>679.923+2851.972</f>
        <v>3531.8950000000004</v>
      </c>
      <c r="D15" s="40">
        <v>0</v>
      </c>
      <c r="E15" s="40">
        <v>0</v>
      </c>
      <c r="F15" s="38" t="s">
        <v>31</v>
      </c>
      <c r="H15" s="34"/>
    </row>
    <row r="16" spans="1:8" ht="34.5" customHeight="1">
      <c r="A16" s="62" t="s">
        <v>81</v>
      </c>
      <c r="B16" s="57">
        <v>5</v>
      </c>
      <c r="C16" s="40">
        <v>4020.26599</v>
      </c>
      <c r="D16" s="40">
        <v>0</v>
      </c>
      <c r="E16" s="40">
        <v>0</v>
      </c>
      <c r="F16" s="38" t="s">
        <v>31</v>
      </c>
      <c r="H16" s="34"/>
    </row>
    <row r="17" spans="1:8" ht="24.75" customHeight="1">
      <c r="A17" s="62" t="s">
        <v>52</v>
      </c>
      <c r="B17" s="57">
        <v>2</v>
      </c>
      <c r="C17" s="40">
        <f>232.626+400</f>
        <v>632.626</v>
      </c>
      <c r="D17" s="40">
        <v>0</v>
      </c>
      <c r="E17" s="40">
        <v>0</v>
      </c>
      <c r="F17" s="38" t="s">
        <v>31</v>
      </c>
      <c r="H17" s="34"/>
    </row>
    <row r="18" spans="1:6" ht="57">
      <c r="A18" s="62" t="s">
        <v>53</v>
      </c>
      <c r="B18" s="57">
        <v>1</v>
      </c>
      <c r="C18" s="41">
        <v>2307.69304</v>
      </c>
      <c r="D18" s="41">
        <v>0</v>
      </c>
      <c r="E18" s="41">
        <v>0</v>
      </c>
      <c r="F18" s="35" t="s">
        <v>31</v>
      </c>
    </row>
    <row r="19" spans="1:6" ht="42.75">
      <c r="A19" s="62" t="s">
        <v>82</v>
      </c>
      <c r="B19" s="57">
        <v>1</v>
      </c>
      <c r="C19" s="41">
        <v>250</v>
      </c>
      <c r="D19" s="41">
        <v>0</v>
      </c>
      <c r="E19" s="41">
        <v>0</v>
      </c>
      <c r="F19" s="38" t="s">
        <v>31</v>
      </c>
    </row>
    <row r="20" spans="1:6" ht="28.5">
      <c r="A20" s="62" t="s">
        <v>83</v>
      </c>
      <c r="B20" s="57">
        <v>2</v>
      </c>
      <c r="C20" s="41">
        <v>461</v>
      </c>
      <c r="D20" s="41">
        <v>0</v>
      </c>
      <c r="E20" s="41">
        <v>0</v>
      </c>
      <c r="F20" s="38" t="s">
        <v>31</v>
      </c>
    </row>
    <row r="21" spans="1:6" ht="42.75">
      <c r="A21" s="62" t="s">
        <v>84</v>
      </c>
      <c r="B21" s="57">
        <v>3</v>
      </c>
      <c r="C21" s="41">
        <v>1431.16</v>
      </c>
      <c r="D21" s="41">
        <v>0</v>
      </c>
      <c r="E21" s="41">
        <v>0</v>
      </c>
      <c r="F21" s="38" t="s">
        <v>31</v>
      </c>
    </row>
    <row r="22" spans="1:6" ht="28.5">
      <c r="A22" s="62" t="s">
        <v>85</v>
      </c>
      <c r="B22" s="57">
        <v>1</v>
      </c>
      <c r="C22" s="41">
        <v>525</v>
      </c>
      <c r="D22" s="41">
        <v>0</v>
      </c>
      <c r="E22" s="41">
        <v>0</v>
      </c>
      <c r="F22" s="38" t="s">
        <v>31</v>
      </c>
    </row>
    <row r="23" spans="1:6" ht="57">
      <c r="A23" s="62" t="s">
        <v>86</v>
      </c>
      <c r="B23" s="57">
        <v>6</v>
      </c>
      <c r="C23" s="41">
        <f>100+1967.71911</f>
        <v>2067.71911</v>
      </c>
      <c r="D23" s="41">
        <v>0</v>
      </c>
      <c r="E23" s="41">
        <v>0</v>
      </c>
      <c r="F23" s="61" t="s">
        <v>31</v>
      </c>
    </row>
    <row r="24" spans="1:6" ht="71.25">
      <c r="A24" s="62" t="s">
        <v>87</v>
      </c>
      <c r="B24" s="57">
        <v>2</v>
      </c>
      <c r="C24" s="41">
        <v>3599.13237</v>
      </c>
      <c r="D24" s="41">
        <v>0</v>
      </c>
      <c r="E24" s="41">
        <v>0</v>
      </c>
      <c r="F24" s="71" t="s">
        <v>31</v>
      </c>
    </row>
    <row r="25" spans="1:6" ht="42.75">
      <c r="A25" s="62" t="s">
        <v>54</v>
      </c>
      <c r="B25" s="57">
        <v>2</v>
      </c>
      <c r="C25" s="41">
        <f>1530+766</f>
        <v>2296</v>
      </c>
      <c r="D25" s="41">
        <v>0</v>
      </c>
      <c r="E25" s="41">
        <v>0</v>
      </c>
      <c r="F25" s="71" t="s">
        <v>31</v>
      </c>
    </row>
    <row r="26" spans="1:6" ht="20.25" customHeight="1">
      <c r="A26" s="62" t="s">
        <v>21</v>
      </c>
      <c r="B26" s="57">
        <v>1</v>
      </c>
      <c r="C26" s="41">
        <v>30</v>
      </c>
      <c r="D26" s="41">
        <v>0</v>
      </c>
      <c r="E26" s="41">
        <v>0</v>
      </c>
      <c r="F26" s="71" t="s">
        <v>31</v>
      </c>
    </row>
    <row r="27" spans="1:6" ht="43.5" thickBot="1">
      <c r="A27" s="63" t="s">
        <v>55</v>
      </c>
      <c r="B27" s="58">
        <v>3</v>
      </c>
      <c r="C27" s="102">
        <f>29125.48+6976.76</f>
        <v>36102.24</v>
      </c>
      <c r="D27" s="102">
        <v>0</v>
      </c>
      <c r="E27" s="102">
        <v>0</v>
      </c>
      <c r="F27" s="103" t="s">
        <v>31</v>
      </c>
    </row>
    <row r="28" spans="1:6" ht="15">
      <c r="A28" s="23"/>
      <c r="B28" s="23"/>
      <c r="C28" s="73"/>
      <c r="D28" s="73"/>
      <c r="E28" s="73"/>
      <c r="F28" s="23"/>
    </row>
    <row r="29" spans="1:6" ht="15">
      <c r="A29" s="25"/>
      <c r="B29" s="32"/>
      <c r="C29" s="25"/>
      <c r="D29" s="26"/>
      <c r="E29" s="25"/>
      <c r="F29" s="27"/>
    </row>
    <row r="30" spans="1:6" ht="15">
      <c r="A30" s="28"/>
      <c r="B30" s="33"/>
      <c r="C30" s="76"/>
      <c r="D30" s="76"/>
      <c r="E30" s="76"/>
      <c r="F30" s="29"/>
    </row>
    <row r="31" spans="1:6" ht="15">
      <c r="A31" s="30"/>
      <c r="B31" s="30"/>
      <c r="C31" s="77"/>
      <c r="D31" s="76"/>
      <c r="E31" s="77"/>
      <c r="F31" s="31"/>
    </row>
    <row r="32" spans="1:6" ht="15">
      <c r="A32" s="30"/>
      <c r="B32" s="30"/>
      <c r="C32" s="77"/>
      <c r="D32" s="77"/>
      <c r="E32" s="77"/>
      <c r="F32" s="31"/>
    </row>
    <row r="33" spans="1:6" ht="15">
      <c r="A33" s="23"/>
      <c r="B33" s="23"/>
      <c r="C33" s="74"/>
      <c r="D33" s="75"/>
      <c r="E33" s="74"/>
      <c r="F33" s="23"/>
    </row>
    <row r="34" spans="1:6" ht="15">
      <c r="A34" s="23"/>
      <c r="B34" s="23"/>
      <c r="C34" s="23"/>
      <c r="D34" s="24"/>
      <c r="E34" s="23"/>
      <c r="F34" s="23"/>
    </row>
    <row r="35" spans="1:6" ht="15">
      <c r="A35" s="23"/>
      <c r="B35" s="23"/>
      <c r="C35" s="23"/>
      <c r="D35" s="24"/>
      <c r="E35" s="23"/>
      <c r="F35" s="23"/>
    </row>
    <row r="36" spans="1:6" ht="15">
      <c r="A36" s="23"/>
      <c r="B36" s="23"/>
      <c r="C36" s="23"/>
      <c r="D36" s="24"/>
      <c r="E36" s="23"/>
      <c r="F36" s="23"/>
    </row>
    <row r="37" spans="1:6" ht="15">
      <c r="A37" s="23"/>
      <c r="B37" s="23"/>
      <c r="C37" s="23"/>
      <c r="D37" s="24"/>
      <c r="E37" s="23"/>
      <c r="F37" s="23"/>
    </row>
    <row r="38" spans="1:6" ht="15">
      <c r="A38" s="23"/>
      <c r="B38" s="23"/>
      <c r="C38" s="23"/>
      <c r="D38" s="24"/>
      <c r="E38" s="23"/>
      <c r="F38" s="23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79" r:id="rId1"/>
  <colBreaks count="2" manualBreakCount="2">
    <brk id="2" max="16383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Vokáč Petr</cp:lastModifiedBy>
  <cp:lastPrinted>2022-02-01T07:08:22Z</cp:lastPrinted>
  <dcterms:created xsi:type="dcterms:W3CDTF">2015-03-02T09:20:06Z</dcterms:created>
  <dcterms:modified xsi:type="dcterms:W3CDTF">2022-02-01T13:43:21Z</dcterms:modified>
  <cp:category/>
  <cp:version/>
  <cp:contentType/>
  <cp:contentStatus/>
</cp:coreProperties>
</file>